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fmann\Documents\Nicholas\Technical\"/>
    </mc:Choice>
  </mc:AlternateContent>
  <bookViews>
    <workbookView xWindow="96" yWindow="48" windowWidth="12516" windowHeight="5832" tabRatio="802" activeTab="1"/>
  </bookViews>
  <sheets>
    <sheet name="Instructions" sheetId="10" r:id="rId1"/>
    <sheet name="Summary" sheetId="9" r:id="rId2"/>
    <sheet name="General" sheetId="8" r:id="rId3"/>
    <sheet name="Brooding" sheetId="1" r:id="rId4"/>
    <sheet name="Growing" sheetId="2" r:id="rId5"/>
    <sheet name="Flock Service " sheetId="3" r:id="rId6"/>
    <sheet name="Feed Delivery" sheetId="11" r:id="rId7"/>
    <sheet name="Live Load Out" sheetId="4" r:id="rId8"/>
  </sheets>
  <definedNames>
    <definedName name="_xlnm.Print_Area" localSheetId="3">Brooding!$A$1:$D$36</definedName>
    <definedName name="_xlnm.Print_Area" localSheetId="6">'Feed Delivery'!$A$1:$D$15</definedName>
    <definedName name="_xlnm.Print_Area" localSheetId="5">'Flock Service '!$A$1:$D$20</definedName>
    <definedName name="_xlnm.Print_Area" localSheetId="2">General!$A$1:$D$36</definedName>
    <definedName name="_xlnm.Print_Area" localSheetId="4">Growing!$A$1:$D$32</definedName>
    <definedName name="_xlnm.Print_Area" localSheetId="7">'Live Load Out'!$A$1:$D$32</definedName>
    <definedName name="_xlnm.Print_Area" localSheetId="1">Summary!$A$1:$I$34</definedName>
    <definedName name="T">Summary!$AA$1:$AA$3</definedName>
  </definedNames>
  <calcPr calcId="162913"/>
</workbook>
</file>

<file path=xl/calcChain.xml><?xml version="1.0" encoding="utf-8"?>
<calcChain xmlns="http://schemas.openxmlformats.org/spreadsheetml/2006/main">
  <c r="C23" i="9" l="1"/>
  <c r="C22" i="9"/>
  <c r="C21" i="9"/>
  <c r="C20" i="9"/>
  <c r="C19" i="9"/>
  <c r="C18" i="9"/>
  <c r="A8" i="11" l="1"/>
  <c r="A9" i="11" s="1"/>
  <c r="A10" i="11" s="1"/>
  <c r="D14" i="11" s="1"/>
  <c r="D10" i="11" l="1"/>
  <c r="D22" i="9" s="1"/>
  <c r="D13" i="11"/>
  <c r="F22" i="9" s="1"/>
  <c r="D12" i="11"/>
  <c r="A8" i="1"/>
  <c r="D11" i="11" l="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D15" i="11" l="1"/>
  <c r="G22" i="9" s="1"/>
  <c r="E22" i="9"/>
  <c r="A31" i="1"/>
  <c r="D35" i="1" l="1"/>
  <c r="D31" i="1"/>
  <c r="D19" i="9" s="1"/>
  <c r="D34" i="1"/>
  <c r="F19" i="9" s="1"/>
  <c r="D33" i="1"/>
  <c r="A8" i="4"/>
  <c r="A8" i="8"/>
  <c r="A8" i="3"/>
  <c r="A8" i="2"/>
  <c r="D32" i="1" l="1"/>
  <c r="E19" i="9" s="1"/>
  <c r="A9" i="8"/>
  <c r="A10" i="8" s="1"/>
  <c r="A11" i="8" s="1"/>
  <c r="A12" i="8" s="1"/>
  <c r="A13" i="8" s="1"/>
  <c r="A14" i="8" s="1"/>
  <c r="A15" i="8" s="1"/>
  <c r="A16" i="8" s="1"/>
  <c r="A17" i="8" s="1"/>
  <c r="A18" i="8" s="1"/>
  <c r="A19" i="8" s="1"/>
  <c r="A20" i="8" s="1"/>
  <c r="A21" i="8" s="1"/>
  <c r="A22" i="8" s="1"/>
  <c r="A23" i="8" s="1"/>
  <c r="A24" i="8" s="1"/>
  <c r="A25" i="8" s="1"/>
  <c r="A26" i="8" s="1"/>
  <c r="A27" i="8" s="1"/>
  <c r="A28" i="8" s="1"/>
  <c r="A29" i="8" s="1"/>
  <c r="A30" i="8" s="1"/>
  <c r="A9" i="3"/>
  <c r="A10" i="3" s="1"/>
  <c r="A11" i="3" s="1"/>
  <c r="A12" i="3" s="1"/>
  <c r="A13" i="3" s="1"/>
  <c r="A14" i="3" s="1"/>
  <c r="A9" i="2"/>
  <c r="A10" i="2" s="1"/>
  <c r="A11" i="2" s="1"/>
  <c r="A12" i="2" s="1"/>
  <c r="A13" i="2" s="1"/>
  <c r="A14" i="2" s="1"/>
  <c r="A15" i="2" s="1"/>
  <c r="A16" i="2" s="1"/>
  <c r="A17" i="2" s="1"/>
  <c r="A18" i="2" s="1"/>
  <c r="A19" i="2" s="1"/>
  <c r="A20" i="2" s="1"/>
  <c r="A21" i="2" s="1"/>
  <c r="A22" i="2" s="1"/>
  <c r="A23" i="2" s="1"/>
  <c r="A24" i="2" s="1"/>
  <c r="A25" i="2" s="1"/>
  <c r="A26" i="2" s="1"/>
  <c r="A9" i="4"/>
  <c r="A10" i="4" s="1"/>
  <c r="A11" i="4" s="1"/>
  <c r="A12" i="4" s="1"/>
  <c r="A13" i="4" s="1"/>
  <c r="A14" i="4" s="1"/>
  <c r="A15" i="4" s="1"/>
  <c r="A16" i="4" s="1"/>
  <c r="A17" i="4" s="1"/>
  <c r="A18" i="4" s="1"/>
  <c r="A19" i="4" s="1"/>
  <c r="A20" i="4" s="1"/>
  <c r="A21" i="4" s="1"/>
  <c r="A22" i="4" s="1"/>
  <c r="A23" i="4" s="1"/>
  <c r="A24" i="4" s="1"/>
  <c r="A25" i="4" s="1"/>
  <c r="A26" i="4" s="1"/>
  <c r="D36" i="1" l="1"/>
  <c r="G19" i="9" s="1"/>
  <c r="A27" i="4"/>
  <c r="D31" i="4" s="1"/>
  <c r="A15" i="3"/>
  <c r="D19" i="3" s="1"/>
  <c r="A31" i="8"/>
  <c r="A27" i="2"/>
  <c r="D31" i="2" s="1"/>
  <c r="D33" i="8" l="1"/>
  <c r="D34" i="8"/>
  <c r="F18" i="9" s="1"/>
  <c r="D35" i="8"/>
  <c r="D31" i="8"/>
  <c r="D18" i="9" s="1"/>
  <c r="D32" i="8"/>
  <c r="D30" i="2"/>
  <c r="F20" i="9" s="1"/>
  <c r="D29" i="2"/>
  <c r="D27" i="2"/>
  <c r="D20" i="9" s="1"/>
  <c r="D15" i="3"/>
  <c r="D21" i="9" s="1"/>
  <c r="D17" i="3"/>
  <c r="D18" i="3"/>
  <c r="F21" i="9" s="1"/>
  <c r="D27" i="4"/>
  <c r="D23" i="9" s="1"/>
  <c r="D28" i="4"/>
  <c r="E23" i="9" s="1"/>
  <c r="D29" i="4"/>
  <c r="D30" i="4"/>
  <c r="F23" i="9" s="1"/>
  <c r="D36" i="8" l="1"/>
  <c r="G18" i="9" s="1"/>
  <c r="E18" i="9"/>
  <c r="D16" i="3"/>
  <c r="E21" i="9" s="1"/>
  <c r="F24" i="9"/>
  <c r="D32" i="4"/>
  <c r="G23" i="9" s="1"/>
  <c r="D28" i="2"/>
  <c r="E20" i="9" s="1"/>
  <c r="C24" i="9"/>
  <c r="E24" i="9" l="1"/>
  <c r="G24" i="9"/>
  <c r="D20" i="3"/>
  <c r="G21" i="9" s="1"/>
  <c r="D32" i="2"/>
  <c r="G20" i="9" s="1"/>
  <c r="D24" i="9" l="1"/>
</calcChain>
</file>

<file path=xl/sharedStrings.xml><?xml version="1.0" encoding="utf-8"?>
<sst xmlns="http://schemas.openxmlformats.org/spreadsheetml/2006/main" count="311" uniqueCount="198">
  <si>
    <t>Barn Preparation</t>
  </si>
  <si>
    <t xml:space="preserve">Poult Delivery </t>
  </si>
  <si>
    <t>Poult Delivery</t>
  </si>
  <si>
    <t>The tires and wheel wells of the poult trucks are sprayed with a properly mixed disinfectant before entering the farm</t>
  </si>
  <si>
    <t>Drivers do not enter the barn</t>
  </si>
  <si>
    <t>Litter</t>
  </si>
  <si>
    <t xml:space="preserve">Litter </t>
  </si>
  <si>
    <t>Sanitation</t>
  </si>
  <si>
    <t>Rodents</t>
  </si>
  <si>
    <t>Insects</t>
  </si>
  <si>
    <t>Wild Birds</t>
  </si>
  <si>
    <t>Signage</t>
  </si>
  <si>
    <t>Gated</t>
  </si>
  <si>
    <t>Locked Barns</t>
  </si>
  <si>
    <t xml:space="preserve">Equipment </t>
  </si>
  <si>
    <t xml:space="preserve">Water Sanitation </t>
  </si>
  <si>
    <t>Bio-Security Documentation</t>
  </si>
  <si>
    <t>Mortality Disposal</t>
  </si>
  <si>
    <t>Vehicle Sanitation</t>
  </si>
  <si>
    <t>Farm visit log</t>
  </si>
  <si>
    <t>Equipment</t>
  </si>
  <si>
    <t>Training with sign-off</t>
  </si>
  <si>
    <t>Transporting Specimens</t>
  </si>
  <si>
    <t>Personnel Sanitation</t>
  </si>
  <si>
    <t>Loading at Multiple Farms</t>
  </si>
  <si>
    <t xml:space="preserve">Loading at Multiple Farms </t>
  </si>
  <si>
    <t xml:space="preserve">Tractor Sanitation </t>
  </si>
  <si>
    <t xml:space="preserve">Documentation and Sign-Off </t>
  </si>
  <si>
    <t>Plant Trailer and Cage Disinfecting</t>
  </si>
  <si>
    <t xml:space="preserve">Stunning System Cage Wash </t>
  </si>
  <si>
    <t xml:space="preserve">Tractor / Trailer Sanitation  </t>
  </si>
  <si>
    <t xml:space="preserve">Footwear Covering  </t>
  </si>
  <si>
    <t xml:space="preserve">Truck Interior Sanitation </t>
  </si>
  <si>
    <t>Contact with livestock, poultry or hunting</t>
  </si>
  <si>
    <t>Personal Vehicles</t>
  </si>
  <si>
    <t>Clothing and Boots</t>
  </si>
  <si>
    <t>Visitor Log</t>
  </si>
  <si>
    <t>Biosecurity measures agreement</t>
  </si>
  <si>
    <t>There is a system in place to prevent contamination of new litter prior to entering clean barn.</t>
  </si>
  <si>
    <t>Barns are free of wild birds.</t>
  </si>
  <si>
    <t>Gates are present and secure.</t>
  </si>
  <si>
    <t>Barns are locked.</t>
  </si>
  <si>
    <t>Shower facility</t>
  </si>
  <si>
    <t>Farm is a shower in/out facility</t>
  </si>
  <si>
    <t>Dedicated clothing/footwear</t>
  </si>
  <si>
    <t>Dedicated or single use clothing and footwear is being utilized by everyone entering barn.</t>
  </si>
  <si>
    <t>On farm visitors not entering barns</t>
  </si>
  <si>
    <t>Dedicated or single use footwear is being utilized by everyone entering farm.</t>
  </si>
  <si>
    <t>Barn entry procedures</t>
  </si>
  <si>
    <t>Sign in log</t>
  </si>
  <si>
    <t>Bird Transfer</t>
  </si>
  <si>
    <t>Used Litter Disposal</t>
  </si>
  <si>
    <t>Setback for vehicles</t>
  </si>
  <si>
    <t>Hand sanitizer</t>
  </si>
  <si>
    <t>Trucks are cleaned and disinfected daily.</t>
  </si>
  <si>
    <t>Vehicle  Windows and Doors</t>
  </si>
  <si>
    <t>Vehicle windows and doors are closed while on farms.</t>
  </si>
  <si>
    <t>Hand sanitizer is used before entering and when exiting barns or gloves are worn.</t>
  </si>
  <si>
    <t xml:space="preserve">All equipment is cleaned and disinfected prior to entering barn and after exiting. </t>
  </si>
  <si>
    <t>Dedicated or single use clothing and footwear is being utilized.</t>
  </si>
  <si>
    <t>The interior and exterior of the truck is clean and has been sanitized and free of feathers and fecal in between farms.</t>
  </si>
  <si>
    <t>Disease Surveillance</t>
  </si>
  <si>
    <t>Disease Response Plan</t>
  </si>
  <si>
    <t xml:space="preserve">Loader Truck Sanitation </t>
  </si>
  <si>
    <t xml:space="preserve"> Monitoring </t>
  </si>
  <si>
    <t xml:space="preserve"> A daily log is kept documenting which farms were visited, what barns were entered and names of personnel present. </t>
  </si>
  <si>
    <t xml:space="preserve">Upon dropping off live bird trailer all tractors must be sanitized, every time no exceptions, before hooking up to an empty trailer. </t>
  </si>
  <si>
    <t>Neighboring Backyard flocks</t>
  </si>
  <si>
    <t>Drinking water source</t>
  </si>
  <si>
    <t xml:space="preserve">Surface Water </t>
  </si>
  <si>
    <t>Multi-age</t>
  </si>
  <si>
    <t>Farm is single age.</t>
  </si>
  <si>
    <t>Flocks have no access to outdoors</t>
  </si>
  <si>
    <t>Outdoor access</t>
  </si>
  <si>
    <t>Premise</t>
  </si>
  <si>
    <t>Grass is kept neat and tidy to avoid harboring rodents.  No vegetation within 24 inches of perimeter of barn.</t>
  </si>
  <si>
    <t>Barn Sanitation</t>
  </si>
  <si>
    <t>Biosecurity procedures are in place prior to entering barn.</t>
  </si>
  <si>
    <t>Birds are moved via transfer equipment or enclosed walkway. Walkways are cleaned, sanitized and free of wild birds and rodents prior to transfer.</t>
  </si>
  <si>
    <t>Personal vehicles are not allowed onto farms unless washed and sanitized.</t>
  </si>
  <si>
    <t>Biosecurity policy is reviewed and signed off by visitors.</t>
  </si>
  <si>
    <t>Trash disposal</t>
  </si>
  <si>
    <t xml:space="preserve">Grower has a farm specific bio-security program and a perimeter buffer zone has been established. (documentation must be produced by the grower)  </t>
  </si>
  <si>
    <t>Vendor/Visitor Guidelines</t>
  </si>
  <si>
    <t>No surface water used as primary drinking water source.</t>
  </si>
  <si>
    <t>Growers and employee have been trained and training is documented.</t>
  </si>
  <si>
    <t>Quarantine procedures for suspect or positive disease farms are in place.</t>
  </si>
  <si>
    <t xml:space="preserve">Rodent control program is being followed as per company/farm BMP.    </t>
  </si>
  <si>
    <t xml:space="preserve">Entry room is clean.  Barn entry biosecurity plan is being followed.  </t>
  </si>
  <si>
    <t>Score</t>
  </si>
  <si>
    <t>No neighboring backyard flocks are present within 500 yards of poultry barns.</t>
  </si>
  <si>
    <t>Date</t>
  </si>
  <si>
    <t>When preparing the barn for a new flock, the ceilings, walls, curtains, ledges, tops of feed/waterlines, fans, and entry room are washed down with a high pressure washer and detergent.</t>
  </si>
  <si>
    <t>When preparing the barn for new poults, the litter is removed from the floor and swept.  The ceilings, walls, curtains, ledges, tops of feed/waterlines, fans, floor and entry of the room are disinfected.</t>
  </si>
  <si>
    <t xml:space="preserve">When preparing the barn for new poults, the waterlines and drinkers are cleaned and sanitized.  </t>
  </si>
  <si>
    <t>Upon exiting the truck, the driver puts on disposable boots, coveralls, and  hairnet then disinfects truck interior (seats, floor boards, dash, etc) using a spray disinfectant.</t>
  </si>
  <si>
    <t>After placing poults, the drivers leave the disposable boots, coveralls and hairnets at the farm.</t>
  </si>
  <si>
    <t xml:space="preserve">The tires and wheel wells of the litter truck is sprayed with a disinfectant before entering the farm. </t>
  </si>
  <si>
    <t>All mortality is in its intended disposal site within 24 hours.</t>
  </si>
  <si>
    <t xml:space="preserve">Before entering farm or barn, tires are disinfected with a high volume of disinfectant water.  </t>
  </si>
  <si>
    <t xml:space="preserve">Bird transfer crew members follow Brooder Farm biosecurity protocol.  </t>
  </si>
  <si>
    <t xml:space="preserve">Prior to arriving at the farm, trucks and equipment are cleaned and sanitized.  Trucks are tarped when leaving farm and all spills are cleaned up around pads and in roadways.  </t>
  </si>
  <si>
    <t>Water sanitation program is in place, monitored and documented.</t>
  </si>
  <si>
    <t>A log is kept of all non farm personnel entering farm.</t>
  </si>
  <si>
    <t>Prior to arriving at the farm the bird transfer equipment is cleaned and sanitized.</t>
  </si>
  <si>
    <t>Prior to cleanout farm is depopulated of all poultry.</t>
  </si>
  <si>
    <t>When preparing the barn for a new flock, the ceilings, walls, curtains, ledges, tops of feed/waterlines, fans and entry room are washed down with a high pressure washer and detergent.</t>
  </si>
  <si>
    <t>Barns are totally cleaned out every flock (Can be rated as NA)</t>
  </si>
  <si>
    <t>Top dressed litter is either new or brooder litter from the same flock. (Can be rated as NA)</t>
  </si>
  <si>
    <t>Litter is composted (windrowed) between every non-total cleanout flock. (Can be rated as NA)</t>
  </si>
  <si>
    <t xml:space="preserve">Waterlines and drinkers are cleaned and sanitized prior to arrival of a new flock.  </t>
  </si>
  <si>
    <t xml:space="preserve">The tires and wheel wells of the litter truck are sprayed with a disinfectant before entering the farm. </t>
  </si>
  <si>
    <t>All mortality is in it's intended disposal site within 24 hours.</t>
  </si>
  <si>
    <t>If using incineration, carcasses are thoroughly and completely incinerated. If composting, birds are completely covered with manure or litter and compost locations are a minimum of 300 feet away from production sites.  (Can be NA)</t>
  </si>
  <si>
    <t xml:space="preserve">Prior to arriving at the farm trucks and equipment are cleaned and sanitized.  Trucks are tarped when leaving farm and all spills are cleaned up around pads and in roadways.  </t>
  </si>
  <si>
    <t>A daily travel log is kept that includes farms visited and barns entered.</t>
  </si>
  <si>
    <t>Vehicle is parked a minimum of 50 feet from first barn.</t>
  </si>
  <si>
    <t>A protocol is in place and followed for transporting  birds and specimens to the lab.</t>
  </si>
  <si>
    <t xml:space="preserve">The daily truck / loader wash report is filled out daily with name, date, trucks cleaned and loaders cleaned.    </t>
  </si>
  <si>
    <t>Loaders are cleaned and free of feathers and fecal between farms.  Loading boards from loader are removed, cleaned and sanitized.</t>
  </si>
  <si>
    <t>Loadout personnel do not have other livestock and are aware that they must shower and wear clean clothing and footwear after exposure to other livestock before returning to work.</t>
  </si>
  <si>
    <t xml:space="preserve">Loadout personnel do not have other poultry or birds at residence and are aware that they must shower and wear clean clothing and footwear after exposure to other poultry or birds (hunting, zoos, fairs, neighbors and other commercial poultry) before returning to work.  </t>
  </si>
  <si>
    <t xml:space="preserve">All on-farm clothing and footwear are cleaned daily. </t>
  </si>
  <si>
    <t>Footwear is cleaned and sanitized before going to second farm. (Can be rated as NA)</t>
  </si>
  <si>
    <t>If multiple farms are loaded by the same crew, loading crews use cleaned and sanitized loader on the second farm.   (Can be rated as NA)</t>
  </si>
  <si>
    <t>If multiple farms are loaded, loading personnel change coveralls and any other outer wear (hairnets, gloves) before going to second farm. (Can be rated as NA)</t>
  </si>
  <si>
    <t>If multiple farms are loaded, loading personnel spray tires with approved sanitizing agent before entering second farm (Can be rated as NA)</t>
  </si>
  <si>
    <t xml:space="preserve">If multiple farms are loaded, interior of truck is sprayed with approved sanitizing agent before entering second farm (Can be rated as NA) </t>
  </si>
  <si>
    <t>Crew facilities are cleaned and sanitized daily.  (Can be rated as NA)</t>
  </si>
  <si>
    <t xml:space="preserve">Wash bays are cleaned and sanitized daily with approved sanitizer. </t>
  </si>
  <si>
    <t xml:space="preserve">Upon Sanitation Completion, drivers complete a log sheet including the date, tractor number and the driver’s signature.  </t>
  </si>
  <si>
    <t xml:space="preserve">Empty turkey hauling trailers are cleaned and sanitized using high pressure water.  </t>
  </si>
  <si>
    <t xml:space="preserve">Each trailer is inspected for cleanliness.  All fecal matter and feathers have been removed.  If fecal matter or feathers exist, trailer is re-cleaned and sanitized.  </t>
  </si>
  <si>
    <t>When cages are unloaded, the trailer deck, trailer sides and wheels are cleaned and sanitized to remove any fecal matter or feathers.  (Can be NA)</t>
  </si>
  <si>
    <t>All cages are cleaned and sanitized to remove any fecal or feathers.  (Can be NA)</t>
  </si>
  <si>
    <t>Loader Sanitation</t>
  </si>
  <si>
    <t>Loader Truck &amp; Loader Sanitation</t>
  </si>
  <si>
    <t>Crew Facilities</t>
  </si>
  <si>
    <t>Wash Bay</t>
  </si>
  <si>
    <t>Dumpsters and/or trash receptacles are located outside perimeter buffer zone. (Can be NA)</t>
  </si>
  <si>
    <t xml:space="preserve">Trucks are kept free of mud/debris.  </t>
  </si>
  <si>
    <t>All drivers wear disposable boots.  The boots are put on in the cab before feet hit the ground.  At the end of the delivery the driver removes the boots and places them in the trash.</t>
  </si>
  <si>
    <t xml:space="preserve">Drivers apply disinfectant to their shoes, floorboards and pedals after each delivered load.   </t>
  </si>
  <si>
    <t>Persons entering farm have not been game bird hunting or in contact with other birds or livestock within the past 24 hours.</t>
  </si>
  <si>
    <t xml:space="preserve">Disposable coveralls, boots, hairnets and gloves are worn while in facilities unless farm clothing is provided </t>
  </si>
  <si>
    <t>Visitor log is signed where available</t>
  </si>
  <si>
    <t xml:space="preserve">Insect control program is being followed as per company/farm BMP.  This includes but not limited to keeping feed spills cleaned up, managing manure moisture to limit habitat and using other available control methods.  </t>
  </si>
  <si>
    <t>Signs are posted at farm entrance and individual barns that deter unwanted farm traffic and entrance onto premises.</t>
  </si>
  <si>
    <t xml:space="preserve">Vendors with an essential need to enter the perimeter buffer area and/or poultry barns follow all applicable biosecurity requirements.  </t>
  </si>
  <si>
    <t>Parameters to define elevated mortality and a reporting system is in place.</t>
  </si>
  <si>
    <t>No permanent standing water (pond, lake, etc.) is within 500 yards of poultry barns.</t>
  </si>
  <si>
    <t>Total Points Available</t>
  </si>
  <si>
    <t>Points Scored</t>
  </si>
  <si>
    <t>Biosecurity Risk Assessment</t>
  </si>
  <si>
    <t>Company:</t>
  </si>
  <si>
    <t>Farm:</t>
  </si>
  <si>
    <t>Comments:</t>
  </si>
  <si>
    <t>Auditor(s):</t>
  </si>
  <si>
    <t>NA=Not Applicable</t>
  </si>
  <si>
    <t xml:space="preserve">This section is part of this audit:  </t>
  </si>
  <si>
    <t xml:space="preserve">This tool is designed to help assess the risk of exposing your flock to infectious diseases. There are numerous ways to introduce disease organisms into a flock as well as many diseases which affect turkeys.   Therefore, it is important to follow a strict set of rules to prevent exposure. An effective biosecurity program requires identifying the most likely sources of disease and establishing practices designed to suppress the introduction and spread of these pathogens into flocks.  
</t>
  </si>
  <si>
    <t xml:space="preserve">If a litter truck driver gets out of the truck, he or she puts on disposable boots. </t>
  </si>
  <si>
    <t>Farm is depopulated of all poultry prior to cleanout.</t>
  </si>
  <si>
    <t>When preparing the barn for new birds, the litter is removed from the floor and swept.  The ceilings, walls, curtains, ledges, tops of feed/waterlines, fans, floor and entry of the room is disinfected.</t>
  </si>
  <si>
    <t xml:space="preserve">When moving birds, the transfer equipment and tires are cleaned and sanitized before entering the premise and barn.  </t>
  </si>
  <si>
    <t>Using the Biosecurity Risk Assessment</t>
  </si>
  <si>
    <t xml:space="preserve">The risk assessment has 6 sections.  Only complete the sections that are applicable to your operation. For each section that you are completing put a "1" in the cell next to "This section is part of this audit:"  </t>
  </si>
  <si>
    <t>The totals will automatically be calculated at the end of each section and transferred to the summary page.</t>
  </si>
  <si>
    <t>Remember your biosecurity defense system is only as strong as the weakest area. The purpose of this assessment is to make the program stronger and reduce the risk and costs of disease.</t>
  </si>
  <si>
    <t>Start by completing Company, Farm, Date and Auditor information on the Summary Page.  This page can also be used to make any comments about the farm or the audit.  The Summary Table with the scoring will automatically fill as the audit pages are completed.</t>
  </si>
  <si>
    <t>This spreadsheet is protected and only cells that are highlighted can be changed.</t>
  </si>
  <si>
    <t>Don't forget to put a "1" for each section that is part of the audit!</t>
  </si>
  <si>
    <t>Available Points</t>
  </si>
  <si>
    <t>No. of NA categories</t>
  </si>
  <si>
    <t>Total Points Available without "NA" or No Response</t>
  </si>
  <si>
    <t>Total "False" answers</t>
  </si>
  <si>
    <t>Total "True" answers =  Points Scored</t>
  </si>
  <si>
    <t>Total Line Items without a Response</t>
  </si>
  <si>
    <t xml:space="preserve">Percent of Available Points Scored  </t>
  </si>
  <si>
    <t>T = True</t>
  </si>
  <si>
    <t>F = False</t>
  </si>
  <si>
    <t>1.  General</t>
  </si>
  <si>
    <t>1. General</t>
  </si>
  <si>
    <t>2.  Brooding</t>
  </si>
  <si>
    <t>3.  Growing</t>
  </si>
  <si>
    <t>4.  Flock Service</t>
  </si>
  <si>
    <t>5.  Feed Delivery</t>
  </si>
  <si>
    <t>6. Live Load Out</t>
  </si>
  <si>
    <t>T</t>
  </si>
  <si>
    <t>F</t>
  </si>
  <si>
    <t>NA</t>
  </si>
  <si>
    <t>NA Categories</t>
  </si>
  <si>
    <t>Applicable Points (Without NA) and Non-Response</t>
  </si>
  <si>
    <t>2. Brooding</t>
  </si>
  <si>
    <t>3. Growing</t>
  </si>
  <si>
    <t>4. Flock Service</t>
  </si>
  <si>
    <t>5. Feed Delivery</t>
  </si>
  <si>
    <t xml:space="preserve">Each item can be answered as a True or False statement. If the statement is True for the facility under evaluation enter a “T” in the right most column. If the statement is false enter an “F”. An “F” in the right column may indicate an area where the biosecurity program needs reinforcement. If the item is not applicable to your operation enter “NA”.   A "Drop Down" box may also be used to input answers.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</si>
</sst>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sz val="14"/>
      <color rgb="FFFF0000"/>
      <name val="Calibri"/>
      <family val="2"/>
    </font>
    <font>
      <sz val="11"/>
      <color theme="1"/>
      <name val="Calibri"/>
      <family val="2"/>
    </font>
    <font>
      <b/>
      <sz val="11"/>
      <color rgb="FFFF0000"/>
      <name val="Calibri"/>
      <family val="2"/>
      <scheme val="minor"/>
    </font>
    <font>
      <b/>
      <sz val="12"/>
      <color rgb="FFFF0000"/>
      <name val="Calibri"/>
      <family val="2"/>
      <scheme val="minor"/>
    </font>
    <font>
      <b/>
      <sz val="14"/>
      <color rgb="FFFF0000"/>
      <name val="Calibri"/>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0" fillId="0" borderId="0" xfId="0"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0" fillId="0" borderId="0" xfId="0" applyFont="1" applyFill="1" applyBorder="1"/>
    <xf numFmtId="0" fontId="7" fillId="0" borderId="0" xfId="0" applyFont="1" applyAlignment="1"/>
    <xf numFmtId="0" fontId="6" fillId="0" borderId="0" xfId="0" applyFont="1" applyAlignment="1">
      <alignment horizontal="right"/>
    </xf>
    <xf numFmtId="0" fontId="0" fillId="0" borderId="2" xfId="0" applyBorder="1" applyAlignment="1">
      <alignment vertical="center"/>
    </xf>
    <xf numFmtId="9" fontId="0" fillId="0" borderId="2" xfId="1" applyFont="1" applyBorder="1" applyAlignment="1">
      <alignment vertical="center"/>
    </xf>
    <xf numFmtId="0" fontId="4" fillId="0" borderId="2" xfId="0" applyFont="1" applyBorder="1" applyAlignment="1">
      <alignment vertical="center"/>
    </xf>
    <xf numFmtId="9" fontId="4" fillId="0" borderId="2" xfId="1" applyFont="1" applyBorder="1" applyAlignment="1">
      <alignment vertical="center"/>
    </xf>
    <xf numFmtId="0" fontId="0" fillId="0" borderId="0" xfId="0" applyBorder="1" applyAlignment="1">
      <alignment horizontal="center"/>
    </xf>
    <xf numFmtId="0" fontId="5" fillId="0" borderId="0" xfId="0" applyFont="1" applyFill="1" applyBorder="1" applyAlignment="1"/>
    <xf numFmtId="0" fontId="8" fillId="0" borderId="0" xfId="0" applyFont="1" applyFill="1" applyBorder="1" applyAlignment="1">
      <alignment horizontal="right"/>
    </xf>
    <xf numFmtId="0" fontId="0" fillId="0" borderId="0" xfId="0" applyFont="1" applyFill="1" applyAlignment="1">
      <alignment horizontal="right"/>
    </xf>
    <xf numFmtId="0" fontId="5" fillId="0" borderId="0" xfId="0" applyFont="1" applyFill="1" applyAlignment="1">
      <alignment vertical="center"/>
    </xf>
    <xf numFmtId="0" fontId="0" fillId="0" borderId="2" xfId="0" applyBorder="1" applyAlignment="1">
      <alignment horizontal="right" vertical="center"/>
    </xf>
    <xf numFmtId="0" fontId="0" fillId="0" borderId="0" xfId="0" quotePrefix="1"/>
    <xf numFmtId="14" fontId="0" fillId="0" borderId="0" xfId="0" applyNumberForma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0" fillId="0" borderId="0" xfId="0" applyFont="1" applyFill="1" applyAlignment="1">
      <alignment horizontal="left"/>
    </xf>
    <xf numFmtId="0" fontId="0" fillId="0" borderId="0" xfId="0" applyFont="1" applyFill="1" applyAlignment="1">
      <alignment horizontal="center"/>
    </xf>
    <xf numFmtId="0" fontId="3" fillId="0"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Fill="1" applyBorder="1" applyAlignment="1">
      <alignment horizontal="right" vertical="center" wrapText="1"/>
    </xf>
    <xf numFmtId="0" fontId="9" fillId="0" borderId="2"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12" fillId="0" borderId="2" xfId="0" applyFont="1" applyFill="1" applyBorder="1" applyAlignment="1">
      <alignment horizontal="right" vertical="center" wrapText="1"/>
    </xf>
    <xf numFmtId="1" fontId="13" fillId="0" borderId="2" xfId="0" applyNumberFormat="1" applyFont="1" applyFill="1" applyBorder="1" applyAlignment="1">
      <alignment horizontal="center" vertical="center" wrapText="1"/>
    </xf>
    <xf numFmtId="9" fontId="9" fillId="0" borderId="2" xfId="1" applyFont="1" applyFill="1" applyBorder="1" applyAlignment="1">
      <alignment horizontal="center"/>
    </xf>
    <xf numFmtId="2" fontId="3" fillId="0"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0" borderId="3" xfId="0" applyFont="1" applyFill="1" applyBorder="1" applyAlignment="1">
      <alignment horizontal="right" vertical="center" wrapText="1"/>
    </xf>
    <xf numFmtId="0" fontId="9" fillId="0" borderId="3" xfId="0" applyFont="1" applyFill="1" applyBorder="1" applyAlignment="1">
      <alignment horizontal="center" vertical="center" wrapText="1"/>
    </xf>
    <xf numFmtId="0" fontId="4" fillId="0" borderId="0" xfId="0" applyFont="1" applyFill="1" applyBorder="1" applyAlignment="1">
      <alignment horizontal="right" vertical="center" wrapText="1"/>
    </xf>
    <xf numFmtId="9" fontId="9" fillId="0" borderId="0" xfId="1" applyFont="1" applyFill="1" applyBorder="1" applyAlignment="1">
      <alignment horizontal="center"/>
    </xf>
    <xf numFmtId="0" fontId="14" fillId="0" borderId="0" xfId="0" applyFont="1" applyAlignment="1">
      <alignment horizontal="center" vertical="center"/>
    </xf>
    <xf numFmtId="0" fontId="9" fillId="3" borderId="2" xfId="0" applyFont="1" applyFill="1" applyBorder="1" applyAlignment="1" applyProtection="1">
      <alignment horizontal="center"/>
      <protection locked="0"/>
    </xf>
    <xf numFmtId="0" fontId="3" fillId="3" borderId="2" xfId="0" applyFont="1" applyFill="1" applyBorder="1" applyAlignment="1" applyProtection="1">
      <alignment horizontal="center" vertical="center" wrapText="1"/>
      <protection locked="0"/>
    </xf>
    <xf numFmtId="0" fontId="4" fillId="0" borderId="0" xfId="0" applyFont="1" applyFill="1" applyAlignment="1">
      <alignment horizontal="right"/>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3" borderId="2" xfId="0" applyFont="1" applyFill="1" applyBorder="1" applyAlignment="1">
      <alignment horizontal="center"/>
    </xf>
    <xf numFmtId="0" fontId="9" fillId="0" borderId="4" xfId="0" applyFont="1" applyFill="1" applyBorder="1" applyAlignment="1">
      <alignment horizontal="center" vertical="center" wrapText="1"/>
    </xf>
    <xf numFmtId="1" fontId="0" fillId="0" borderId="2" xfId="0" applyNumberFormat="1" applyBorder="1" applyAlignment="1">
      <alignment vertical="center"/>
    </xf>
    <xf numFmtId="0" fontId="0" fillId="0" borderId="2" xfId="0" applyBorder="1" applyAlignment="1">
      <alignment horizontal="center" wrapText="1"/>
    </xf>
    <xf numFmtId="1" fontId="4" fillId="0" borderId="2" xfId="0" applyNumberFormat="1" applyFont="1" applyBorder="1" applyAlignment="1">
      <alignment vertical="center"/>
    </xf>
    <xf numFmtId="0" fontId="0" fillId="0" borderId="0" xfId="0" applyAlignment="1">
      <alignment horizontal="left" wrapText="1"/>
    </xf>
    <xf numFmtId="0" fontId="0" fillId="3" borderId="1" xfId="0" applyFill="1" applyBorder="1" applyAlignment="1" applyProtection="1">
      <alignment horizontal="center"/>
      <protection locked="0"/>
    </xf>
    <xf numFmtId="0" fontId="7" fillId="0" borderId="0" xfId="0" applyFont="1" applyAlignment="1">
      <alignment horizontal="center"/>
    </xf>
    <xf numFmtId="14" fontId="0" fillId="3" borderId="1" xfId="0" applyNumberFormat="1" applyFill="1" applyBorder="1" applyAlignment="1" applyProtection="1">
      <alignment horizontal="center"/>
      <protection locked="0"/>
    </xf>
    <xf numFmtId="0" fontId="0" fillId="3" borderId="0" xfId="0" applyNumberFormat="1" applyFill="1" applyBorder="1" applyAlignment="1" applyProtection="1">
      <alignment horizontal="left" vertical="top" wrapText="1"/>
      <protection locked="0"/>
    </xf>
    <xf numFmtId="0" fontId="0" fillId="3" borderId="1" xfId="0" applyNumberFormat="1" applyFill="1" applyBorder="1" applyAlignment="1" applyProtection="1">
      <alignment horizontal="left" vertical="top" wrapText="1"/>
      <protection locked="0"/>
    </xf>
    <xf numFmtId="0" fontId="5" fillId="0" borderId="0" xfId="0" applyFont="1" applyFill="1" applyAlignment="1">
      <alignment horizontal="center" vertical="center"/>
    </xf>
  </cellXfs>
  <cellStyles count="2">
    <cellStyle name="Normal" xfId="0" builtinId="0"/>
    <cellStyle name="Percent" xfId="1" builtinId="5"/>
  </cellStyles>
  <dxfs count="18">
    <dxf>
      <fill>
        <patternFill>
          <bgColor theme="9" tint="0.59996337778862885"/>
        </patternFill>
      </fill>
    </dxf>
    <dxf>
      <fill>
        <patternFill>
          <bgColor rgb="FFFFFF00"/>
        </patternFill>
      </fill>
    </dxf>
    <dxf>
      <fill>
        <patternFill>
          <bgColor rgb="FF92D050"/>
        </patternFill>
      </fill>
    </dxf>
    <dxf>
      <fill>
        <patternFill>
          <bgColor theme="9" tint="0.59996337778862885"/>
        </patternFill>
      </fill>
    </dxf>
    <dxf>
      <fill>
        <patternFill>
          <bgColor rgb="FFFFFF00"/>
        </patternFill>
      </fill>
    </dxf>
    <dxf>
      <fill>
        <patternFill>
          <bgColor rgb="FF92D050"/>
        </patternFill>
      </fill>
    </dxf>
    <dxf>
      <fill>
        <patternFill>
          <bgColor theme="9" tint="0.59996337778862885"/>
        </patternFill>
      </fill>
    </dxf>
    <dxf>
      <fill>
        <patternFill>
          <bgColor rgb="FFFFFF00"/>
        </patternFill>
      </fill>
    </dxf>
    <dxf>
      <fill>
        <patternFill>
          <bgColor rgb="FF92D050"/>
        </patternFill>
      </fill>
    </dxf>
    <dxf>
      <font>
        <color auto="1"/>
      </font>
      <fill>
        <patternFill>
          <bgColor theme="9" tint="0.59996337778862885"/>
        </patternFill>
      </fill>
    </dxf>
    <dxf>
      <fill>
        <patternFill>
          <bgColor rgb="FFFFFF00"/>
        </patternFill>
      </fill>
    </dxf>
    <dxf>
      <fill>
        <patternFill>
          <bgColor rgb="FF92D050"/>
        </patternFill>
      </fill>
    </dxf>
    <dxf>
      <font>
        <strike val="0"/>
        <color auto="1"/>
      </font>
      <fill>
        <patternFill>
          <bgColor theme="9" tint="0.59996337778862885"/>
        </patternFill>
      </fill>
    </dxf>
    <dxf>
      <font>
        <color auto="1"/>
      </font>
      <fill>
        <patternFill>
          <bgColor rgb="FFFFFF00"/>
        </patternFill>
      </fill>
    </dxf>
    <dxf>
      <fill>
        <patternFill>
          <bgColor rgb="FF92D050"/>
        </patternFill>
      </fill>
    </dxf>
    <dxf>
      <fill>
        <patternFill>
          <bgColor theme="9" tint="0.5999633777886288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182880</xdr:colOff>
      <xdr:row>0</xdr:row>
      <xdr:rowOff>15274</xdr:rowOff>
    </xdr:from>
    <xdr:to>
      <xdr:col>5</xdr:col>
      <xdr:colOff>507008</xdr:colOff>
      <xdr:row>7</xdr:row>
      <xdr:rowOff>74814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7880" y="15274"/>
          <a:ext cx="2610128" cy="1142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982980</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342900</xdr:colOff>
      <xdr:row>1</xdr:row>
      <xdr:rowOff>99060</xdr:rowOff>
    </xdr:from>
    <xdr:to>
      <xdr:col>6</xdr:col>
      <xdr:colOff>561109</xdr:colOff>
      <xdr:row>5</xdr:row>
      <xdr:rowOff>79248</xdr:rowOff>
    </xdr:to>
    <xdr:sp macro="" textlink="">
      <xdr:nvSpPr>
        <xdr:cNvPr id="3" name="Rectangular Callout 2"/>
        <xdr:cNvSpPr/>
      </xdr:nvSpPr>
      <xdr:spPr>
        <a:xfrm>
          <a:off x="7471064" y="279169"/>
          <a:ext cx="1437409" cy="679843"/>
        </a:xfrm>
        <a:prstGeom prst="wedgeRectCallout">
          <a:avLst>
            <a:gd name="adj1" fmla="val -68548"/>
            <a:gd name="adj2" fmla="val 17098"/>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If</a:t>
          </a:r>
          <a:r>
            <a:rPr lang="en-US" sz="1100" b="1" baseline="0"/>
            <a:t> this page is part of the audit there must be a "</a:t>
          </a:r>
          <a:r>
            <a:rPr lang="en-US" sz="1400" b="1" baseline="0"/>
            <a:t>1</a:t>
          </a:r>
          <a:r>
            <a:rPr lang="en-US" sz="1100" b="1" baseline="0"/>
            <a:t>" in this box.</a:t>
          </a:r>
          <a:endParaRPr lang="en-US" sz="1100" b="1"/>
        </a:p>
      </xdr:txBody>
    </xdr:sp>
    <xdr:clientData/>
  </xdr:twoCellAnchor>
  <xdr:twoCellAnchor>
    <xdr:from>
      <xdr:col>4</xdr:col>
      <xdr:colOff>317356</xdr:colOff>
      <xdr:row>6</xdr:row>
      <xdr:rowOff>42286</xdr:rowOff>
    </xdr:from>
    <xdr:to>
      <xdr:col>6</xdr:col>
      <xdr:colOff>561110</xdr:colOff>
      <xdr:row>8</xdr:row>
      <xdr:rowOff>325582</xdr:rowOff>
    </xdr:to>
    <xdr:sp macro="" textlink="">
      <xdr:nvSpPr>
        <xdr:cNvPr id="6" name="Rectangular Callout 5"/>
        <xdr:cNvSpPr/>
      </xdr:nvSpPr>
      <xdr:spPr>
        <a:xfrm>
          <a:off x="7445520" y="1102159"/>
          <a:ext cx="1462954" cy="816696"/>
        </a:xfrm>
        <a:prstGeom prst="wedgeRectCallout">
          <a:avLst>
            <a:gd name="adj1" fmla="val -61761"/>
            <a:gd name="adj2" fmla="val -20833"/>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Enter a "T", or an "F" or "NA" in each box or Use </a:t>
          </a:r>
        </a:p>
        <a:p>
          <a:pPr algn="l"/>
          <a:r>
            <a:rPr lang="en-US" sz="1100" b="1" baseline="0"/>
            <a:t>drop down box</a:t>
          </a:r>
        </a:p>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982980</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281647</xdr:colOff>
      <xdr:row>1</xdr:row>
      <xdr:rowOff>86750</xdr:rowOff>
    </xdr:from>
    <xdr:to>
      <xdr:col>7</xdr:col>
      <xdr:colOff>136867</xdr:colOff>
      <xdr:row>5</xdr:row>
      <xdr:rowOff>95249</xdr:rowOff>
    </xdr:to>
    <xdr:sp macro="" textlink="">
      <xdr:nvSpPr>
        <xdr:cNvPr id="4" name="Rectangular Callout 3"/>
        <xdr:cNvSpPr/>
      </xdr:nvSpPr>
      <xdr:spPr>
        <a:xfrm>
          <a:off x="7168955" y="269923"/>
          <a:ext cx="1635662" cy="689903"/>
        </a:xfrm>
        <a:prstGeom prst="wedgeRectCallout">
          <a:avLst>
            <a:gd name="adj1" fmla="val -66286"/>
            <a:gd name="adj2" fmla="val 16480"/>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If</a:t>
          </a:r>
          <a:r>
            <a:rPr lang="en-US" sz="1100" b="1" baseline="0"/>
            <a:t> this page is part of the audit there must be a "</a:t>
          </a:r>
          <a:r>
            <a:rPr lang="en-US" sz="1400" b="1" baseline="0"/>
            <a:t>1</a:t>
          </a:r>
          <a:r>
            <a:rPr lang="en-US" sz="1100" b="1" baseline="0"/>
            <a:t>" in this box.</a:t>
          </a:r>
          <a:endParaRPr lang="en-US" sz="1100" b="1"/>
        </a:p>
      </xdr:txBody>
    </xdr:sp>
    <xdr:clientData/>
  </xdr:twoCellAnchor>
  <xdr:twoCellAnchor>
    <xdr:from>
      <xdr:col>4</xdr:col>
      <xdr:colOff>286283</xdr:colOff>
      <xdr:row>5</xdr:row>
      <xdr:rowOff>172541</xdr:rowOff>
    </xdr:from>
    <xdr:to>
      <xdr:col>7</xdr:col>
      <xdr:colOff>141503</xdr:colOff>
      <xdr:row>7</xdr:row>
      <xdr:rowOff>450272</xdr:rowOff>
    </xdr:to>
    <xdr:sp macro="" textlink="">
      <xdr:nvSpPr>
        <xdr:cNvPr id="5" name="Rectangular Callout 4"/>
        <xdr:cNvSpPr/>
      </xdr:nvSpPr>
      <xdr:spPr>
        <a:xfrm>
          <a:off x="7372883" y="1038450"/>
          <a:ext cx="1684020" cy="637949"/>
        </a:xfrm>
        <a:prstGeom prst="wedgeRectCallout">
          <a:avLst>
            <a:gd name="adj1" fmla="val -61761"/>
            <a:gd name="adj2" fmla="val -20833"/>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Enter a "T", or an "F" or "NA" in each box OR use drop down box.</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982980</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297180</xdr:colOff>
      <xdr:row>1</xdr:row>
      <xdr:rowOff>144780</xdr:rowOff>
    </xdr:from>
    <xdr:to>
      <xdr:col>7</xdr:col>
      <xdr:colOff>152400</xdr:colOff>
      <xdr:row>5</xdr:row>
      <xdr:rowOff>124968</xdr:rowOff>
    </xdr:to>
    <xdr:sp macro="" textlink="">
      <xdr:nvSpPr>
        <xdr:cNvPr id="3" name="Rectangular Callout 2"/>
        <xdr:cNvSpPr/>
      </xdr:nvSpPr>
      <xdr:spPr>
        <a:xfrm>
          <a:off x="7071360" y="327660"/>
          <a:ext cx="1684020" cy="696468"/>
        </a:xfrm>
        <a:prstGeom prst="wedgeRectCallout">
          <a:avLst>
            <a:gd name="adj1" fmla="val -66738"/>
            <a:gd name="adj2" fmla="val 16398"/>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If</a:t>
          </a:r>
          <a:r>
            <a:rPr lang="en-US" sz="1100" b="1" baseline="0"/>
            <a:t> this page is part of the audit there must be a "</a:t>
          </a:r>
          <a:r>
            <a:rPr lang="en-US" sz="1400" b="1" baseline="0"/>
            <a:t>1</a:t>
          </a:r>
          <a:r>
            <a:rPr lang="en-US" sz="1100" b="1" baseline="0"/>
            <a:t>" in this box.</a:t>
          </a:r>
          <a:endParaRPr lang="en-US" sz="1100" b="1"/>
        </a:p>
      </xdr:txBody>
    </xdr:sp>
    <xdr:clientData/>
  </xdr:twoCellAnchor>
  <xdr:twoCellAnchor>
    <xdr:from>
      <xdr:col>4</xdr:col>
      <xdr:colOff>228600</xdr:colOff>
      <xdr:row>5</xdr:row>
      <xdr:rowOff>178377</xdr:rowOff>
    </xdr:from>
    <xdr:to>
      <xdr:col>7</xdr:col>
      <xdr:colOff>110463</xdr:colOff>
      <xdr:row>7</xdr:row>
      <xdr:rowOff>436419</xdr:rowOff>
    </xdr:to>
    <xdr:sp macro="" textlink="">
      <xdr:nvSpPr>
        <xdr:cNvPr id="5" name="Rectangular Callout 4"/>
        <xdr:cNvSpPr/>
      </xdr:nvSpPr>
      <xdr:spPr>
        <a:xfrm>
          <a:off x="7266709" y="1071995"/>
          <a:ext cx="1710663" cy="618260"/>
        </a:xfrm>
        <a:prstGeom prst="wedgeRectCallout">
          <a:avLst>
            <a:gd name="adj1" fmla="val -61761"/>
            <a:gd name="adj2" fmla="val -20833"/>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Enter a "T", or an "F" or "NA" in each box OR use drop down box.</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807134</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353983</xdr:colOff>
      <xdr:row>1</xdr:row>
      <xdr:rowOff>108758</xdr:rowOff>
    </xdr:from>
    <xdr:to>
      <xdr:col>7</xdr:col>
      <xdr:colOff>209203</xdr:colOff>
      <xdr:row>5</xdr:row>
      <xdr:rowOff>88946</xdr:rowOff>
    </xdr:to>
    <xdr:sp macro="" textlink="">
      <xdr:nvSpPr>
        <xdr:cNvPr id="5" name="Rectangular Callout 4"/>
        <xdr:cNvSpPr/>
      </xdr:nvSpPr>
      <xdr:spPr>
        <a:xfrm>
          <a:off x="7509856" y="288867"/>
          <a:ext cx="1684020" cy="693697"/>
        </a:xfrm>
        <a:prstGeom prst="wedgeRectCallout">
          <a:avLst>
            <a:gd name="adj1" fmla="val -68548"/>
            <a:gd name="adj2" fmla="val 11505"/>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If</a:t>
          </a:r>
          <a:r>
            <a:rPr lang="en-US" sz="1100" b="1" baseline="0"/>
            <a:t> this page is part of the audit there must be a "</a:t>
          </a:r>
          <a:r>
            <a:rPr lang="en-US" sz="1400" b="1" baseline="0"/>
            <a:t>1</a:t>
          </a:r>
          <a:r>
            <a:rPr lang="en-US" sz="1100" b="1" baseline="0"/>
            <a:t>" in this box.</a:t>
          </a:r>
          <a:endParaRPr lang="en-US" sz="1100" b="1"/>
        </a:p>
      </xdr:txBody>
    </xdr:sp>
    <xdr:clientData/>
  </xdr:twoCellAnchor>
  <xdr:twoCellAnchor>
    <xdr:from>
      <xdr:col>4</xdr:col>
      <xdr:colOff>331444</xdr:colOff>
      <xdr:row>5</xdr:row>
      <xdr:rowOff>146939</xdr:rowOff>
    </xdr:from>
    <xdr:to>
      <xdr:col>7</xdr:col>
      <xdr:colOff>192525</xdr:colOff>
      <xdr:row>9</xdr:row>
      <xdr:rowOff>69272</xdr:rowOff>
    </xdr:to>
    <xdr:sp macro="" textlink="">
      <xdr:nvSpPr>
        <xdr:cNvPr id="8" name="Rectangular Callout 7"/>
        <xdr:cNvSpPr/>
      </xdr:nvSpPr>
      <xdr:spPr>
        <a:xfrm>
          <a:off x="7487317" y="1040557"/>
          <a:ext cx="1689881" cy="642770"/>
        </a:xfrm>
        <a:prstGeom prst="wedgeRectCallout">
          <a:avLst>
            <a:gd name="adj1" fmla="val -61761"/>
            <a:gd name="adj2" fmla="val -20833"/>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Enter a "T", or an "F" or "NA" in each box OR use </a:t>
          </a:r>
        </a:p>
        <a:p>
          <a:pPr algn="l"/>
          <a:r>
            <a:rPr lang="en-US" sz="1100" b="1" baseline="0"/>
            <a:t>drop down box</a:t>
          </a:r>
        </a:p>
        <a:p>
          <a:pPr algn="l"/>
          <a:r>
            <a:rPr lang="en-US" sz="1100" b="1" baseline="0"/>
            <a:t>.</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434340</xdr:colOff>
      <xdr:row>2</xdr:row>
      <xdr:rowOff>7620</xdr:rowOff>
    </xdr:from>
    <xdr:to>
      <xdr:col>7</xdr:col>
      <xdr:colOff>495300</xdr:colOff>
      <xdr:row>5</xdr:row>
      <xdr:rowOff>129540</xdr:rowOff>
    </xdr:to>
    <xdr:sp macro="" textlink="">
      <xdr:nvSpPr>
        <xdr:cNvPr id="2" name="Rectangular Callout 1"/>
        <xdr:cNvSpPr/>
      </xdr:nvSpPr>
      <xdr:spPr>
        <a:xfrm>
          <a:off x="7764780" y="373380"/>
          <a:ext cx="1889760" cy="754380"/>
        </a:xfrm>
        <a:prstGeom prst="wedgeRectCallout">
          <a:avLst>
            <a:gd name="adj1" fmla="val -68548"/>
            <a:gd name="adj2" fmla="val 11505"/>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If</a:t>
          </a:r>
          <a:r>
            <a:rPr lang="en-US" sz="1100" b="1" baseline="0"/>
            <a:t> this section is part of the audit there must be a "</a:t>
          </a:r>
          <a:r>
            <a:rPr lang="en-US" sz="1400" b="1" baseline="0"/>
            <a:t>1"</a:t>
          </a:r>
          <a:r>
            <a:rPr lang="en-US" sz="1100" b="1" baseline="0"/>
            <a:t> in this box.</a:t>
          </a:r>
          <a:endParaRPr lang="en-US" sz="1100" b="1"/>
        </a:p>
      </xdr:txBody>
    </xdr:sp>
    <xdr:clientData/>
  </xdr:twoCellAnchor>
  <xdr:twoCellAnchor>
    <xdr:from>
      <xdr:col>4</xdr:col>
      <xdr:colOff>403860</xdr:colOff>
      <xdr:row>6</xdr:row>
      <xdr:rowOff>15240</xdr:rowOff>
    </xdr:from>
    <xdr:to>
      <xdr:col>7</xdr:col>
      <xdr:colOff>264941</xdr:colOff>
      <xdr:row>7</xdr:row>
      <xdr:rowOff>480060</xdr:rowOff>
    </xdr:to>
    <xdr:sp macro="" textlink="">
      <xdr:nvSpPr>
        <xdr:cNvPr id="3" name="Rectangular Callout 2"/>
        <xdr:cNvSpPr/>
      </xdr:nvSpPr>
      <xdr:spPr>
        <a:xfrm>
          <a:off x="7734300" y="1165860"/>
          <a:ext cx="1689881" cy="647700"/>
        </a:xfrm>
        <a:prstGeom prst="wedgeRectCallout">
          <a:avLst>
            <a:gd name="adj1" fmla="val -61761"/>
            <a:gd name="adj2" fmla="val -20833"/>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Enter a "T", or an "F" or "NA" in each box OR use drop down box</a:t>
          </a:r>
        </a:p>
        <a:p>
          <a:pPr algn="l"/>
          <a:endParaRPr lang="en-US" sz="1100" b="1"/>
        </a:p>
      </xdr:txBody>
    </xdr:sp>
    <xdr:clientData/>
  </xdr:twoCellAnchor>
  <xdr:twoCellAnchor editAs="oneCell">
    <xdr:from>
      <xdr:col>0</xdr:col>
      <xdr:colOff>129540</xdr:colOff>
      <xdr:row>0</xdr:row>
      <xdr:rowOff>15240</xdr:rowOff>
    </xdr:from>
    <xdr:to>
      <xdr:col>1</xdr:col>
      <xdr:colOff>807134</xdr:colOff>
      <xdr:row>2</xdr:row>
      <xdr:rowOff>42369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7654" cy="5071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982980</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358140</xdr:colOff>
      <xdr:row>1</xdr:row>
      <xdr:rowOff>121920</xdr:rowOff>
    </xdr:from>
    <xdr:to>
      <xdr:col>7</xdr:col>
      <xdr:colOff>213360</xdr:colOff>
      <xdr:row>5</xdr:row>
      <xdr:rowOff>102108</xdr:rowOff>
    </xdr:to>
    <xdr:sp macro="" textlink="">
      <xdr:nvSpPr>
        <xdr:cNvPr id="3" name="Rectangular Callout 2"/>
        <xdr:cNvSpPr/>
      </xdr:nvSpPr>
      <xdr:spPr>
        <a:xfrm>
          <a:off x="7132320" y="304800"/>
          <a:ext cx="1684020" cy="612648"/>
        </a:xfrm>
        <a:prstGeom prst="wedgeRectCallout">
          <a:avLst>
            <a:gd name="adj1" fmla="val -68548"/>
            <a:gd name="adj2" fmla="val 11505"/>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If</a:t>
          </a:r>
          <a:r>
            <a:rPr lang="en-US" sz="1100" b="1" baseline="0"/>
            <a:t> this page is part of the audit there must be a "</a:t>
          </a:r>
          <a:r>
            <a:rPr lang="en-US" sz="1400" b="1" baseline="0"/>
            <a:t>1</a:t>
          </a:r>
          <a:r>
            <a:rPr lang="en-US" sz="1100" b="1" baseline="0"/>
            <a:t>" in this box.</a:t>
          </a:r>
          <a:endParaRPr lang="en-US" sz="1100" b="1"/>
        </a:p>
      </xdr:txBody>
    </xdr:sp>
    <xdr:clientData/>
  </xdr:twoCellAnchor>
  <xdr:twoCellAnchor>
    <xdr:from>
      <xdr:col>4</xdr:col>
      <xdr:colOff>341168</xdr:colOff>
      <xdr:row>6</xdr:row>
      <xdr:rowOff>41562</xdr:rowOff>
    </xdr:from>
    <xdr:to>
      <xdr:col>7</xdr:col>
      <xdr:colOff>205180</xdr:colOff>
      <xdr:row>7</xdr:row>
      <xdr:rowOff>339434</xdr:rowOff>
    </xdr:to>
    <xdr:sp macro="" textlink="">
      <xdr:nvSpPr>
        <xdr:cNvPr id="5" name="Rectangular Callout 4"/>
        <xdr:cNvSpPr/>
      </xdr:nvSpPr>
      <xdr:spPr>
        <a:xfrm>
          <a:off x="7337713" y="1101435"/>
          <a:ext cx="1692812" cy="651163"/>
        </a:xfrm>
        <a:prstGeom prst="wedgeRectCallout">
          <a:avLst>
            <a:gd name="adj1" fmla="val -61761"/>
            <a:gd name="adj2" fmla="val -20833"/>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Enter a "T", or an "F" or "NA" in each box OR use drop down box</a:t>
          </a:r>
        </a:p>
        <a:p>
          <a:pPr algn="l"/>
          <a:r>
            <a:rPr lang="en-US" sz="1100" b="1" baseline="0"/>
            <a:t>.</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10" zoomScaleNormal="110" workbookViewId="0"/>
  </sheetViews>
  <sheetFormatPr defaultRowHeight="14.4" x14ac:dyDescent="0.3"/>
  <cols>
    <col min="1" max="1" width="97.88671875" customWidth="1"/>
  </cols>
  <sheetData>
    <row r="1" spans="1:1" ht="18" x14ac:dyDescent="0.3">
      <c r="A1" s="40" t="s">
        <v>165</v>
      </c>
    </row>
    <row r="2" spans="1:1" ht="18" x14ac:dyDescent="0.3">
      <c r="A2" s="19"/>
    </row>
    <row r="3" spans="1:1" x14ac:dyDescent="0.3">
      <c r="A3" s="21" t="s">
        <v>170</v>
      </c>
    </row>
    <row r="4" spans="1:1" ht="18" x14ac:dyDescent="0.3">
      <c r="A4" s="19"/>
    </row>
    <row r="5" spans="1:1" ht="43.2" x14ac:dyDescent="0.3">
      <c r="A5" s="21" t="s">
        <v>169</v>
      </c>
    </row>
    <row r="6" spans="1:1" ht="18" x14ac:dyDescent="0.3">
      <c r="A6" s="19"/>
    </row>
    <row r="7" spans="1:1" ht="28.8" x14ac:dyDescent="0.3">
      <c r="A7" s="21" t="s">
        <v>166</v>
      </c>
    </row>
    <row r="8" spans="1:1" x14ac:dyDescent="0.3">
      <c r="A8" s="20"/>
    </row>
    <row r="9" spans="1:1" ht="56.4" customHeight="1" x14ac:dyDescent="0.3">
      <c r="A9" s="21" t="s">
        <v>197</v>
      </c>
    </row>
    <row r="10" spans="1:1" x14ac:dyDescent="0.3">
      <c r="A10" s="20"/>
    </row>
    <row r="11" spans="1:1" x14ac:dyDescent="0.3">
      <c r="A11" s="21" t="s">
        <v>167</v>
      </c>
    </row>
    <row r="12" spans="1:1" x14ac:dyDescent="0.3">
      <c r="A12" s="20"/>
    </row>
    <row r="13" spans="1:1" ht="28.8" x14ac:dyDescent="0.3">
      <c r="A13" s="21" t="s">
        <v>168</v>
      </c>
    </row>
    <row r="15" spans="1:1" x14ac:dyDescent="0.3">
      <c r="A15" s="46" t="s">
        <v>171</v>
      </c>
    </row>
  </sheetData>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zoomScale="110" zoomScaleNormal="110" workbookViewId="0">
      <selection activeCell="B11" sqref="B11:C11"/>
    </sheetView>
  </sheetViews>
  <sheetFormatPr defaultRowHeight="14.4" x14ac:dyDescent="0.3"/>
  <cols>
    <col min="1" max="1" width="13.5546875" bestFit="1" customWidth="1"/>
    <col min="2" max="2" width="14.33203125" bestFit="1" customWidth="1"/>
    <col min="3" max="4" width="10.6640625" bestFit="1" customWidth="1"/>
    <col min="5" max="5" width="12" customWidth="1"/>
    <col min="6" max="6" width="8.33203125" customWidth="1"/>
  </cols>
  <sheetData>
    <row r="1" spans="1:27" ht="12" customHeight="1" x14ac:dyDescent="0.3">
      <c r="K1" s="18"/>
      <c r="AA1" t="s">
        <v>188</v>
      </c>
    </row>
    <row r="2" spans="1:27" ht="12" customHeight="1" x14ac:dyDescent="0.3">
      <c r="K2" s="18"/>
      <c r="AA2" t="s">
        <v>189</v>
      </c>
    </row>
    <row r="3" spans="1:27" ht="12" customHeight="1" x14ac:dyDescent="0.3">
      <c r="K3" s="18"/>
      <c r="AA3" t="s">
        <v>190</v>
      </c>
    </row>
    <row r="4" spans="1:27" ht="12" customHeight="1" x14ac:dyDescent="0.3">
      <c r="K4" s="18"/>
    </row>
    <row r="5" spans="1:27" ht="12" customHeight="1" x14ac:dyDescent="0.3">
      <c r="K5" s="18"/>
    </row>
    <row r="6" spans="1:27" ht="12" customHeight="1" x14ac:dyDescent="0.3">
      <c r="K6" s="18"/>
    </row>
    <row r="7" spans="1:27" ht="12" customHeight="1" x14ac:dyDescent="0.3">
      <c r="K7" s="18"/>
    </row>
    <row r="8" spans="1:27" ht="40.200000000000003" customHeight="1" x14ac:dyDescent="0.85">
      <c r="A8" s="53" t="s">
        <v>153</v>
      </c>
      <c r="B8" s="53"/>
      <c r="C8" s="53"/>
      <c r="D8" s="53"/>
      <c r="E8" s="53"/>
      <c r="F8" s="53"/>
      <c r="G8" s="53"/>
      <c r="H8" s="53"/>
      <c r="I8" s="53"/>
      <c r="J8" s="5"/>
      <c r="K8" s="18"/>
    </row>
    <row r="9" spans="1:27" ht="12" customHeight="1" x14ac:dyDescent="0.3">
      <c r="K9" s="18"/>
    </row>
    <row r="10" spans="1:27" x14ac:dyDescent="0.3">
      <c r="K10" s="18"/>
    </row>
    <row r="11" spans="1:27" ht="15.6" x14ac:dyDescent="0.3">
      <c r="A11" s="6" t="s">
        <v>154</v>
      </c>
      <c r="B11" s="52"/>
      <c r="C11" s="52"/>
      <c r="E11" s="6" t="s">
        <v>155</v>
      </c>
      <c r="F11" s="52"/>
      <c r="G11" s="52"/>
      <c r="H11" s="52"/>
    </row>
    <row r="12" spans="1:27" x14ac:dyDescent="0.3">
      <c r="K12" s="17"/>
    </row>
    <row r="13" spans="1:27" ht="15.6" x14ac:dyDescent="0.3">
      <c r="A13" s="6" t="s">
        <v>91</v>
      </c>
      <c r="B13" s="54"/>
      <c r="C13" s="52"/>
      <c r="E13" s="6" t="s">
        <v>157</v>
      </c>
      <c r="F13" s="52"/>
      <c r="G13" s="52"/>
      <c r="H13" s="52"/>
    </row>
    <row r="14" spans="1:27" ht="20.399999999999999" customHeight="1" x14ac:dyDescent="0.3">
      <c r="F14" s="52"/>
      <c r="G14" s="52"/>
      <c r="H14" s="52"/>
    </row>
    <row r="15" spans="1:27" ht="20.399999999999999" customHeight="1" x14ac:dyDescent="0.3">
      <c r="F15" s="52"/>
      <c r="G15" s="52"/>
      <c r="H15" s="52"/>
    </row>
    <row r="16" spans="1:27" ht="12" customHeight="1" x14ac:dyDescent="0.3">
      <c r="F16" s="11"/>
      <c r="G16" s="11"/>
      <c r="H16" s="11"/>
    </row>
    <row r="17" spans="1:8" ht="72" x14ac:dyDescent="0.3">
      <c r="C17" s="49" t="s">
        <v>151</v>
      </c>
      <c r="D17" s="49" t="s">
        <v>191</v>
      </c>
      <c r="E17" s="49" t="s">
        <v>192</v>
      </c>
      <c r="F17" s="49" t="s">
        <v>152</v>
      </c>
      <c r="G17" s="49" t="s">
        <v>89</v>
      </c>
    </row>
    <row r="18" spans="1:8" ht="18.600000000000001" customHeight="1" x14ac:dyDescent="0.3">
      <c r="B18" s="7" t="s">
        <v>182</v>
      </c>
      <c r="C18" s="16" t="str">
        <f>IF(General!D5=1,General!A31,"NA")</f>
        <v>NA</v>
      </c>
      <c r="D18" s="48">
        <f>+General!D31</f>
        <v>0</v>
      </c>
      <c r="E18" s="48">
        <f>+General!D32</f>
        <v>0</v>
      </c>
      <c r="F18" s="7">
        <f>+General!D34</f>
        <v>0</v>
      </c>
      <c r="G18" s="8">
        <f>+General!D36</f>
        <v>0</v>
      </c>
    </row>
    <row r="19" spans="1:8" ht="18.600000000000001" customHeight="1" x14ac:dyDescent="0.3">
      <c r="B19" s="7" t="s">
        <v>193</v>
      </c>
      <c r="C19" s="16" t="str">
        <f>IF(Brooding!D5=1,Brooding!A31,"NA")</f>
        <v>NA</v>
      </c>
      <c r="D19" s="7">
        <f>+Brooding!D31</f>
        <v>0</v>
      </c>
      <c r="E19" s="48">
        <f>+Brooding!D32</f>
        <v>0</v>
      </c>
      <c r="F19" s="7">
        <f>+Brooding!D34</f>
        <v>0</v>
      </c>
      <c r="G19" s="8">
        <f>+Brooding!D36</f>
        <v>0</v>
      </c>
    </row>
    <row r="20" spans="1:8" ht="18.600000000000001" customHeight="1" x14ac:dyDescent="0.3">
      <c r="B20" s="7" t="s">
        <v>194</v>
      </c>
      <c r="C20" s="16" t="str">
        <f>IF(Growing!D5=1,Growing!A27,"NA")</f>
        <v>NA</v>
      </c>
      <c r="D20" s="7">
        <f>+Growing!D27</f>
        <v>0</v>
      </c>
      <c r="E20" s="48">
        <f>+Growing!D28</f>
        <v>0</v>
      </c>
      <c r="F20" s="7">
        <f>+Growing!D30</f>
        <v>0</v>
      </c>
      <c r="G20" s="8">
        <f>+Growing!D32</f>
        <v>0</v>
      </c>
    </row>
    <row r="21" spans="1:8" ht="18.600000000000001" customHeight="1" x14ac:dyDescent="0.3">
      <c r="B21" s="7" t="s">
        <v>195</v>
      </c>
      <c r="C21" s="16" t="str">
        <f>IF('Flock Service '!D5=1,'Flock Service '!A15,"NA")</f>
        <v>NA</v>
      </c>
      <c r="D21" s="7">
        <f>+'Flock Service '!D15</f>
        <v>0</v>
      </c>
      <c r="E21" s="48">
        <f>+'Flock Service '!D16</f>
        <v>0</v>
      </c>
      <c r="F21" s="7">
        <f>+'Flock Service '!D18</f>
        <v>0</v>
      </c>
      <c r="G21" s="8">
        <f>+'Flock Service '!D20</f>
        <v>0</v>
      </c>
    </row>
    <row r="22" spans="1:8" ht="18.600000000000001" customHeight="1" x14ac:dyDescent="0.3">
      <c r="B22" s="7" t="s">
        <v>196</v>
      </c>
      <c r="C22" s="16" t="str">
        <f>IF('Feed Delivery'!D5=1,'Feed Delivery'!A10,"NA")</f>
        <v>NA</v>
      </c>
      <c r="D22" s="7">
        <f>+'Feed Delivery'!D10</f>
        <v>0</v>
      </c>
      <c r="E22" s="48">
        <f>+'Feed Delivery'!D11</f>
        <v>0</v>
      </c>
      <c r="F22" s="7">
        <f>+'Feed Delivery'!D13</f>
        <v>0</v>
      </c>
      <c r="G22" s="8">
        <f>+'Feed Delivery'!D15</f>
        <v>0</v>
      </c>
    </row>
    <row r="23" spans="1:8" ht="18.600000000000001" customHeight="1" x14ac:dyDescent="0.3">
      <c r="B23" s="7" t="s">
        <v>187</v>
      </c>
      <c r="C23" s="16" t="str">
        <f>IF('Live Load Out'!D5=1,'Live Load Out'!A27,"NA")</f>
        <v>NA</v>
      </c>
      <c r="D23" s="7">
        <f>+'Live Load Out'!D27</f>
        <v>0</v>
      </c>
      <c r="E23" s="48">
        <f>+'Live Load Out'!D28</f>
        <v>0</v>
      </c>
      <c r="F23" s="7">
        <f>+'Live Load Out'!D30</f>
        <v>0</v>
      </c>
      <c r="G23" s="8">
        <f>+'Live Load Out'!D32</f>
        <v>0</v>
      </c>
    </row>
    <row r="24" spans="1:8" ht="18.600000000000001" customHeight="1" x14ac:dyDescent="0.3">
      <c r="B24" s="7"/>
      <c r="C24" s="9">
        <f>SUM(C18:C23)</f>
        <v>0</v>
      </c>
      <c r="D24" s="9">
        <f>SUM(D18:D23)</f>
        <v>0</v>
      </c>
      <c r="E24" s="50">
        <f>SUM(E18:E23)</f>
        <v>0</v>
      </c>
      <c r="F24" s="9">
        <f>SUM(F18:F23)</f>
        <v>0</v>
      </c>
      <c r="G24" s="10">
        <f>IF(C24=0,0,F24/E24)</f>
        <v>0</v>
      </c>
    </row>
    <row r="27" spans="1:8" ht="15.6" x14ac:dyDescent="0.3">
      <c r="A27" s="6" t="s">
        <v>156</v>
      </c>
      <c r="B27" s="55"/>
      <c r="C27" s="55"/>
      <c r="D27" s="55"/>
      <c r="E27" s="55"/>
      <c r="F27" s="55"/>
      <c r="G27" s="55"/>
      <c r="H27" s="55"/>
    </row>
    <row r="28" spans="1:8" ht="22.95" customHeight="1" x14ac:dyDescent="0.3">
      <c r="B28" s="55"/>
      <c r="C28" s="55"/>
      <c r="D28" s="55"/>
      <c r="E28" s="55"/>
      <c r="F28" s="55"/>
      <c r="G28" s="55"/>
      <c r="H28" s="55"/>
    </row>
    <row r="29" spans="1:8" ht="22.95" customHeight="1" x14ac:dyDescent="0.3">
      <c r="B29" s="55"/>
      <c r="C29" s="55"/>
      <c r="D29" s="55"/>
      <c r="E29" s="55"/>
      <c r="F29" s="55"/>
      <c r="G29" s="55"/>
      <c r="H29" s="55"/>
    </row>
    <row r="30" spans="1:8" ht="22.95" customHeight="1" x14ac:dyDescent="0.3">
      <c r="B30" s="55"/>
      <c r="C30" s="55"/>
      <c r="D30" s="55"/>
      <c r="E30" s="55"/>
      <c r="F30" s="55"/>
      <c r="G30" s="55"/>
      <c r="H30" s="55"/>
    </row>
    <row r="31" spans="1:8" ht="22.95" customHeight="1" x14ac:dyDescent="0.3">
      <c r="B31" s="55"/>
      <c r="C31" s="55"/>
      <c r="D31" s="55"/>
      <c r="E31" s="55"/>
      <c r="F31" s="55"/>
      <c r="G31" s="55"/>
      <c r="H31" s="55"/>
    </row>
    <row r="32" spans="1:8" ht="22.95" customHeight="1" x14ac:dyDescent="0.3">
      <c r="B32" s="56"/>
      <c r="C32" s="56"/>
      <c r="D32" s="56"/>
      <c r="E32" s="56"/>
      <c r="F32" s="56"/>
      <c r="G32" s="56"/>
      <c r="H32" s="56"/>
    </row>
    <row r="34" spans="1:9" ht="70.95" customHeight="1" x14ac:dyDescent="0.3">
      <c r="A34" s="51" t="s">
        <v>160</v>
      </c>
      <c r="B34" s="51"/>
      <c r="C34" s="51"/>
      <c r="D34" s="51"/>
      <c r="E34" s="51"/>
      <c r="F34" s="51"/>
      <c r="G34" s="51"/>
      <c r="H34" s="51"/>
      <c r="I34" s="51"/>
    </row>
  </sheetData>
  <sheetProtection algorithmName="SHA-512" hashValue="smeGMz0ehyftzSsuv3hiwrN9kHQRkRPHPP0+PqAQFrbeKdEGoXFOvuW2el/YAyZvKzvRbfjriyvo8H+MOaadKw==" saltValue="Ga4UrviHGUm84MWnb1mhVg==" spinCount="100000" sheet="1" objects="1" scenarios="1" selectLockedCells="1"/>
  <mergeCells count="9">
    <mergeCell ref="A34:I34"/>
    <mergeCell ref="F14:H14"/>
    <mergeCell ref="F15:H15"/>
    <mergeCell ref="A8:I8"/>
    <mergeCell ref="F11:H11"/>
    <mergeCell ref="F13:H13"/>
    <mergeCell ref="B11:C11"/>
    <mergeCell ref="B13:C13"/>
    <mergeCell ref="B27:H32"/>
  </mergeCells>
  <printOptions horizontalCentered="1"/>
  <pageMargins left="0.25" right="0.25" top="0.25" bottom="0.25" header="0.3" footer="0.3"/>
  <pageSetup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110" zoomScaleNormal="110" workbookViewId="0">
      <selection activeCell="D5" sqref="D5"/>
    </sheetView>
  </sheetViews>
  <sheetFormatPr defaultColWidth="8.88671875" defaultRowHeight="14.4" x14ac:dyDescent="0.3"/>
  <cols>
    <col min="1" max="1" width="4.44140625" style="1" bestFit="1" customWidth="1"/>
    <col min="2" max="2" width="22.33203125" style="1" customWidth="1"/>
    <col min="3" max="3" width="66.5546875" style="1" customWidth="1"/>
    <col min="4" max="4" width="10.5546875" style="1" customWidth="1"/>
    <col min="5" max="16384" width="8.88671875" style="1"/>
  </cols>
  <sheetData>
    <row r="1" spans="1:4" ht="14.4" customHeight="1" x14ac:dyDescent="0.3">
      <c r="B1" s="57" t="s">
        <v>153</v>
      </c>
      <c r="C1" s="57"/>
      <c r="D1" s="43" t="s">
        <v>179</v>
      </c>
    </row>
    <row r="2" spans="1:4" ht="14.4" customHeight="1" x14ac:dyDescent="0.3">
      <c r="B2" s="57"/>
      <c r="C2" s="57"/>
      <c r="D2" s="43" t="s">
        <v>180</v>
      </c>
    </row>
    <row r="3" spans="1:4" ht="14.4" customHeight="1" x14ac:dyDescent="0.3">
      <c r="B3" s="15"/>
      <c r="C3" s="15"/>
      <c r="D3" s="43" t="s">
        <v>158</v>
      </c>
    </row>
    <row r="4" spans="1:4" ht="5.4" customHeight="1" x14ac:dyDescent="0.3">
      <c r="B4" s="15"/>
      <c r="C4" s="15"/>
      <c r="D4" s="14"/>
    </row>
    <row r="5" spans="1:4" ht="21" x14ac:dyDescent="0.4">
      <c r="A5" s="12" t="s">
        <v>181</v>
      </c>
      <c r="B5" s="12"/>
      <c r="C5" s="13" t="s">
        <v>159</v>
      </c>
      <c r="D5" s="41"/>
    </row>
    <row r="6" spans="1:4" s="4" customFormat="1" x14ac:dyDescent="0.3">
      <c r="A6" s="2"/>
      <c r="B6" s="2"/>
      <c r="C6" s="2"/>
      <c r="D6" s="3" t="s">
        <v>89</v>
      </c>
    </row>
    <row r="7" spans="1:4" ht="27.6" x14ac:dyDescent="0.3">
      <c r="A7" s="33">
        <v>1.01</v>
      </c>
      <c r="B7" s="24" t="s">
        <v>33</v>
      </c>
      <c r="C7" s="24" t="s">
        <v>143</v>
      </c>
      <c r="D7" s="42"/>
    </row>
    <row r="8" spans="1:4" x14ac:dyDescent="0.3">
      <c r="A8" s="33">
        <f>A7+0.01</f>
        <v>1.02</v>
      </c>
      <c r="B8" s="24" t="s">
        <v>34</v>
      </c>
      <c r="C8" s="24" t="s">
        <v>79</v>
      </c>
      <c r="D8" s="42"/>
    </row>
    <row r="9" spans="1:4" ht="27.6" x14ac:dyDescent="0.3">
      <c r="A9" s="33">
        <f t="shared" ref="A9:A30" si="0">A8+0.01</f>
        <v>1.03</v>
      </c>
      <c r="B9" s="24" t="s">
        <v>35</v>
      </c>
      <c r="C9" s="24" t="s">
        <v>144</v>
      </c>
      <c r="D9" s="42"/>
    </row>
    <row r="10" spans="1:4" x14ac:dyDescent="0.3">
      <c r="A10" s="33">
        <f t="shared" si="0"/>
        <v>1.04</v>
      </c>
      <c r="B10" s="24" t="s">
        <v>36</v>
      </c>
      <c r="C10" s="24" t="s">
        <v>145</v>
      </c>
      <c r="D10" s="42"/>
    </row>
    <row r="11" spans="1:4" ht="27.6" x14ac:dyDescent="0.3">
      <c r="A11" s="33">
        <f t="shared" si="0"/>
        <v>1.05</v>
      </c>
      <c r="B11" s="24" t="s">
        <v>37</v>
      </c>
      <c r="C11" s="24" t="s">
        <v>80</v>
      </c>
      <c r="D11" s="42"/>
    </row>
    <row r="12" spans="1:4" x14ac:dyDescent="0.3">
      <c r="A12" s="33">
        <f t="shared" si="0"/>
        <v>1.06</v>
      </c>
      <c r="B12" s="24" t="s">
        <v>8</v>
      </c>
      <c r="C12" s="24" t="s">
        <v>87</v>
      </c>
      <c r="D12" s="42"/>
    </row>
    <row r="13" spans="1:4" ht="41.4" x14ac:dyDescent="0.3">
      <c r="A13" s="33">
        <f t="shared" si="0"/>
        <v>1.07</v>
      </c>
      <c r="B13" s="24" t="s">
        <v>9</v>
      </c>
      <c r="C13" s="24" t="s">
        <v>146</v>
      </c>
      <c r="D13" s="42"/>
    </row>
    <row r="14" spans="1:4" x14ac:dyDescent="0.3">
      <c r="A14" s="33">
        <f t="shared" si="0"/>
        <v>1.08</v>
      </c>
      <c r="B14" s="24" t="s">
        <v>10</v>
      </c>
      <c r="C14" s="24" t="s">
        <v>39</v>
      </c>
      <c r="D14" s="42"/>
    </row>
    <row r="15" spans="1:4" ht="27.6" x14ac:dyDescent="0.3">
      <c r="A15" s="33">
        <f t="shared" si="0"/>
        <v>1.0900000000000001</v>
      </c>
      <c r="B15" s="24" t="s">
        <v>11</v>
      </c>
      <c r="C15" s="24" t="s">
        <v>147</v>
      </c>
      <c r="D15" s="42"/>
    </row>
    <row r="16" spans="1:4" x14ac:dyDescent="0.3">
      <c r="A16" s="33">
        <f t="shared" si="0"/>
        <v>1.1000000000000001</v>
      </c>
      <c r="B16" s="24" t="s">
        <v>12</v>
      </c>
      <c r="C16" s="24" t="s">
        <v>40</v>
      </c>
      <c r="D16" s="42"/>
    </row>
    <row r="17" spans="1:4" ht="27.6" x14ac:dyDescent="0.3">
      <c r="A17" s="33">
        <f t="shared" si="0"/>
        <v>1.1100000000000001</v>
      </c>
      <c r="B17" s="24" t="s">
        <v>81</v>
      </c>
      <c r="C17" s="24" t="s">
        <v>139</v>
      </c>
      <c r="D17" s="42"/>
    </row>
    <row r="18" spans="1:4" x14ac:dyDescent="0.3">
      <c r="A18" s="33">
        <f t="shared" si="0"/>
        <v>1.1200000000000001</v>
      </c>
      <c r="B18" s="24" t="s">
        <v>13</v>
      </c>
      <c r="C18" s="24" t="s">
        <v>41</v>
      </c>
      <c r="D18" s="42"/>
    </row>
    <row r="19" spans="1:4" x14ac:dyDescent="0.3">
      <c r="A19" s="33">
        <f t="shared" si="0"/>
        <v>1.1300000000000001</v>
      </c>
      <c r="B19" s="24" t="s">
        <v>14</v>
      </c>
      <c r="C19" s="24" t="s">
        <v>58</v>
      </c>
      <c r="D19" s="42"/>
    </row>
    <row r="20" spans="1:4" ht="27.6" x14ac:dyDescent="0.3">
      <c r="A20" s="33">
        <f t="shared" si="0"/>
        <v>1.1400000000000001</v>
      </c>
      <c r="B20" s="24" t="s">
        <v>16</v>
      </c>
      <c r="C20" s="24" t="s">
        <v>82</v>
      </c>
      <c r="D20" s="42"/>
    </row>
    <row r="21" spans="1:4" ht="27.6" x14ac:dyDescent="0.3">
      <c r="A21" s="33">
        <f t="shared" si="0"/>
        <v>1.1500000000000001</v>
      </c>
      <c r="B21" s="24" t="s">
        <v>83</v>
      </c>
      <c r="C21" s="24" t="s">
        <v>148</v>
      </c>
      <c r="D21" s="42"/>
    </row>
    <row r="22" spans="1:4" x14ac:dyDescent="0.3">
      <c r="A22" s="33">
        <f t="shared" si="0"/>
        <v>1.1600000000000001</v>
      </c>
      <c r="B22" s="24" t="s">
        <v>61</v>
      </c>
      <c r="C22" s="24" t="s">
        <v>149</v>
      </c>
      <c r="D22" s="42"/>
    </row>
    <row r="23" spans="1:4" x14ac:dyDescent="0.3">
      <c r="A23" s="33">
        <f t="shared" si="0"/>
        <v>1.1700000000000002</v>
      </c>
      <c r="B23" s="24" t="s">
        <v>62</v>
      </c>
      <c r="C23" s="24" t="s">
        <v>86</v>
      </c>
      <c r="D23" s="42"/>
    </row>
    <row r="24" spans="1:4" ht="27.6" x14ac:dyDescent="0.3">
      <c r="A24" s="33">
        <f t="shared" si="0"/>
        <v>1.1800000000000002</v>
      </c>
      <c r="B24" s="24" t="s">
        <v>67</v>
      </c>
      <c r="C24" s="24" t="s">
        <v>90</v>
      </c>
      <c r="D24" s="42"/>
    </row>
    <row r="25" spans="1:4" ht="27.6" x14ac:dyDescent="0.3">
      <c r="A25" s="33">
        <f t="shared" si="0"/>
        <v>1.1900000000000002</v>
      </c>
      <c r="B25" s="24" t="s">
        <v>69</v>
      </c>
      <c r="C25" s="24" t="s">
        <v>150</v>
      </c>
      <c r="D25" s="42"/>
    </row>
    <row r="26" spans="1:4" x14ac:dyDescent="0.3">
      <c r="A26" s="33">
        <f t="shared" si="0"/>
        <v>1.2000000000000002</v>
      </c>
      <c r="B26" s="24" t="s">
        <v>70</v>
      </c>
      <c r="C26" s="24" t="s">
        <v>71</v>
      </c>
      <c r="D26" s="42"/>
    </row>
    <row r="27" spans="1:4" x14ac:dyDescent="0.3">
      <c r="A27" s="33">
        <f t="shared" si="0"/>
        <v>1.2100000000000002</v>
      </c>
      <c r="B27" s="24" t="s">
        <v>68</v>
      </c>
      <c r="C27" s="24" t="s">
        <v>84</v>
      </c>
      <c r="D27" s="42"/>
    </row>
    <row r="28" spans="1:4" x14ac:dyDescent="0.3">
      <c r="A28" s="33">
        <f t="shared" si="0"/>
        <v>1.2200000000000002</v>
      </c>
      <c r="B28" s="24" t="s">
        <v>73</v>
      </c>
      <c r="C28" s="24" t="s">
        <v>72</v>
      </c>
      <c r="D28" s="42"/>
    </row>
    <row r="29" spans="1:4" ht="27.6" x14ac:dyDescent="0.3">
      <c r="A29" s="33">
        <f t="shared" si="0"/>
        <v>1.2300000000000002</v>
      </c>
      <c r="B29" s="24" t="s">
        <v>74</v>
      </c>
      <c r="C29" s="24" t="s">
        <v>75</v>
      </c>
      <c r="D29" s="42"/>
    </row>
    <row r="30" spans="1:4" ht="15" thickBot="1" x14ac:dyDescent="0.35">
      <c r="A30" s="33">
        <f t="shared" si="0"/>
        <v>1.2400000000000002</v>
      </c>
      <c r="B30" s="24" t="s">
        <v>21</v>
      </c>
      <c r="C30" s="24" t="s">
        <v>85</v>
      </c>
      <c r="D30" s="42"/>
    </row>
    <row r="31" spans="1:4" ht="15.6" x14ac:dyDescent="0.3">
      <c r="A31" s="25" t="str">
        <f>IF(D5=1,COUNT(A7:A30),"NA")</f>
        <v>NA</v>
      </c>
      <c r="B31" s="26" t="s">
        <v>172</v>
      </c>
      <c r="C31" s="27" t="s">
        <v>173</v>
      </c>
      <c r="D31" s="47">
        <f>IF(A31="NA",0,COUNTIF(D7:D30,"NA"))</f>
        <v>0</v>
      </c>
    </row>
    <row r="32" spans="1:4" ht="15.6" x14ac:dyDescent="0.3">
      <c r="A32" s="22"/>
      <c r="B32" s="22"/>
      <c r="C32" s="27" t="s">
        <v>174</v>
      </c>
      <c r="D32" s="29">
        <f>IF(A31="NA",0,A31-(D31+D35))</f>
        <v>0</v>
      </c>
    </row>
    <row r="33" spans="1:4" ht="15.6" x14ac:dyDescent="0.3">
      <c r="A33" s="22"/>
      <c r="B33" s="22"/>
      <c r="C33" s="27" t="s">
        <v>175</v>
      </c>
      <c r="D33" s="28">
        <f>IF(A31="NA",0,COUNTIF(D7:D30,"F"))</f>
        <v>0</v>
      </c>
    </row>
    <row r="34" spans="1:4" ht="15.6" x14ac:dyDescent="0.3">
      <c r="A34" s="22"/>
      <c r="B34" s="22"/>
      <c r="C34" s="27" t="s">
        <v>176</v>
      </c>
      <c r="D34" s="28">
        <f>IF(A31="NA",0,COUNTIF(D7:D30,"t"))</f>
        <v>0</v>
      </c>
    </row>
    <row r="35" spans="1:4" ht="15.6" x14ac:dyDescent="0.3">
      <c r="A35" s="22"/>
      <c r="B35" s="22"/>
      <c r="C35" s="30" t="s">
        <v>177</v>
      </c>
      <c r="D35" s="31">
        <f>IF(A31="NA",0,COUNTIF(D7:D30,"")+0.00001)</f>
        <v>0</v>
      </c>
    </row>
    <row r="36" spans="1:4" ht="15.6" x14ac:dyDescent="0.3">
      <c r="A36" s="23"/>
      <c r="B36" s="22"/>
      <c r="C36" s="27" t="s">
        <v>178</v>
      </c>
      <c r="D36" s="32">
        <f>IF(A31="NA",0,D34/D32)</f>
        <v>0</v>
      </c>
    </row>
  </sheetData>
  <sheetProtection sheet="1" objects="1" scenarios="1" selectLockedCells="1"/>
  <mergeCells count="1">
    <mergeCell ref="B1:C2"/>
  </mergeCells>
  <conditionalFormatting sqref="D7:D30">
    <cfRule type="cellIs" dxfId="17" priority="1" operator="equal">
      <formula>"NA"</formula>
    </cfRule>
    <cfRule type="cellIs" dxfId="16" priority="2" operator="equal">
      <formula>"F"</formula>
    </cfRule>
    <cfRule type="cellIs" dxfId="15" priority="3" operator="equal">
      <formula>"T"</formula>
    </cfRule>
  </conditionalFormatting>
  <dataValidations count="1">
    <dataValidation type="list" allowBlank="1" showInputMessage="1" showErrorMessage="1" sqref="D7:D30">
      <formula1>T</formula1>
    </dataValidation>
  </dataValidations>
  <printOptions horizontalCentered="1"/>
  <pageMargins left="0.25" right="0.25" top="0.25" bottom="0.25" header="0.3" footer="0.3"/>
  <pageSetup scale="98" orientation="portrait" r:id="rId1"/>
  <headerFooter differentFirst="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110" zoomScaleNormal="110" workbookViewId="0">
      <selection activeCell="D5" sqref="D5"/>
    </sheetView>
  </sheetViews>
  <sheetFormatPr defaultColWidth="8.88671875" defaultRowHeight="14.4" x14ac:dyDescent="0.3"/>
  <cols>
    <col min="1" max="1" width="4.44140625" style="1" bestFit="1" customWidth="1"/>
    <col min="2" max="2" width="22.33203125" style="1" customWidth="1"/>
    <col min="3" max="3" width="66.5546875" style="1" customWidth="1"/>
    <col min="4" max="4" width="10" style="1" customWidth="1"/>
    <col min="5" max="16384" width="8.88671875" style="1"/>
  </cols>
  <sheetData>
    <row r="1" spans="1:4" ht="14.4" customHeight="1" x14ac:dyDescent="0.3">
      <c r="B1" s="57" t="s">
        <v>153</v>
      </c>
      <c r="C1" s="57"/>
      <c r="D1" s="43" t="s">
        <v>179</v>
      </c>
    </row>
    <row r="2" spans="1:4" ht="14.4" customHeight="1" x14ac:dyDescent="0.3">
      <c r="B2" s="57"/>
      <c r="C2" s="57"/>
      <c r="D2" s="43" t="s">
        <v>180</v>
      </c>
    </row>
    <row r="3" spans="1:4" ht="14.4" customHeight="1" x14ac:dyDescent="0.3">
      <c r="B3" s="15"/>
      <c r="C3" s="15"/>
      <c r="D3" s="43" t="s">
        <v>158</v>
      </c>
    </row>
    <row r="4" spans="1:4" ht="4.2" customHeight="1" x14ac:dyDescent="0.3">
      <c r="B4" s="15"/>
      <c r="C4" s="15"/>
      <c r="D4" s="14"/>
    </row>
    <row r="5" spans="1:4" ht="21" x14ac:dyDescent="0.4">
      <c r="A5" s="12" t="s">
        <v>183</v>
      </c>
      <c r="B5" s="12"/>
      <c r="C5" s="13" t="s">
        <v>159</v>
      </c>
      <c r="D5" s="41"/>
    </row>
    <row r="6" spans="1:4" s="4" customFormat="1" x14ac:dyDescent="0.3">
      <c r="A6" s="2"/>
      <c r="B6" s="2"/>
      <c r="C6" s="2"/>
      <c r="D6" s="3" t="s">
        <v>89</v>
      </c>
    </row>
    <row r="7" spans="1:4" x14ac:dyDescent="0.3">
      <c r="A7" s="33">
        <v>2.0099999999999998</v>
      </c>
      <c r="B7" s="24" t="s">
        <v>0</v>
      </c>
      <c r="C7" s="24" t="s">
        <v>162</v>
      </c>
      <c r="D7" s="42"/>
    </row>
    <row r="8" spans="1:4" ht="41.4" x14ac:dyDescent="0.3">
      <c r="A8" s="33">
        <f>+A7+0.01</f>
        <v>2.0199999999999996</v>
      </c>
      <c r="B8" s="24" t="s">
        <v>0</v>
      </c>
      <c r="C8" s="24" t="s">
        <v>92</v>
      </c>
      <c r="D8" s="42"/>
    </row>
    <row r="9" spans="1:4" ht="41.4" x14ac:dyDescent="0.3">
      <c r="A9" s="33">
        <f t="shared" ref="A9:A30" si="0">+A8+0.01</f>
        <v>2.0299999999999994</v>
      </c>
      <c r="B9" s="24" t="s">
        <v>0</v>
      </c>
      <c r="C9" s="24" t="s">
        <v>93</v>
      </c>
      <c r="D9" s="42"/>
    </row>
    <row r="10" spans="1:4" ht="27.6" x14ac:dyDescent="0.3">
      <c r="A10" s="33">
        <f t="shared" si="0"/>
        <v>2.0399999999999991</v>
      </c>
      <c r="B10" s="24" t="s">
        <v>0</v>
      </c>
      <c r="C10" s="24" t="s">
        <v>94</v>
      </c>
      <c r="D10" s="42"/>
    </row>
    <row r="11" spans="1:4" ht="27.6" x14ac:dyDescent="0.3">
      <c r="A11" s="33">
        <f t="shared" si="0"/>
        <v>2.0499999999999989</v>
      </c>
      <c r="B11" s="24" t="s">
        <v>5</v>
      </c>
      <c r="C11" s="24" t="s">
        <v>38</v>
      </c>
      <c r="D11" s="42"/>
    </row>
    <row r="12" spans="1:4" ht="27.6" x14ac:dyDescent="0.3">
      <c r="A12" s="33">
        <f t="shared" si="0"/>
        <v>2.0599999999999987</v>
      </c>
      <c r="B12" s="24" t="s">
        <v>6</v>
      </c>
      <c r="C12" s="24" t="s">
        <v>97</v>
      </c>
      <c r="D12" s="42"/>
    </row>
    <row r="13" spans="1:4" x14ac:dyDescent="0.3">
      <c r="A13" s="33">
        <f t="shared" si="0"/>
        <v>2.0699999999999985</v>
      </c>
      <c r="B13" s="24" t="s">
        <v>5</v>
      </c>
      <c r="C13" s="24" t="s">
        <v>161</v>
      </c>
      <c r="D13" s="42"/>
    </row>
    <row r="14" spans="1:4" x14ac:dyDescent="0.3">
      <c r="A14" s="33">
        <f t="shared" si="0"/>
        <v>2.0799999999999983</v>
      </c>
      <c r="B14" s="24" t="s">
        <v>17</v>
      </c>
      <c r="C14" s="24" t="s">
        <v>98</v>
      </c>
      <c r="D14" s="42"/>
    </row>
    <row r="15" spans="1:4" ht="41.4" x14ac:dyDescent="0.3">
      <c r="A15" s="33">
        <f t="shared" si="0"/>
        <v>2.0899999999999981</v>
      </c>
      <c r="B15" s="24" t="s">
        <v>17</v>
      </c>
      <c r="C15" s="24" t="s">
        <v>113</v>
      </c>
      <c r="D15" s="42"/>
    </row>
    <row r="16" spans="1:4" x14ac:dyDescent="0.3">
      <c r="A16" s="33">
        <f t="shared" si="0"/>
        <v>2.0999999999999979</v>
      </c>
      <c r="B16" s="24" t="s">
        <v>50</v>
      </c>
      <c r="C16" s="24" t="s">
        <v>104</v>
      </c>
      <c r="D16" s="42"/>
    </row>
    <row r="17" spans="1:4" ht="27.6" x14ac:dyDescent="0.3">
      <c r="A17" s="33">
        <f t="shared" si="0"/>
        <v>2.1099999999999977</v>
      </c>
      <c r="B17" s="24" t="s">
        <v>50</v>
      </c>
      <c r="C17" s="24" t="s">
        <v>99</v>
      </c>
      <c r="D17" s="42"/>
    </row>
    <row r="18" spans="1:4" x14ac:dyDescent="0.3">
      <c r="A18" s="33">
        <f t="shared" si="0"/>
        <v>2.1199999999999974</v>
      </c>
      <c r="B18" s="24" t="s">
        <v>50</v>
      </c>
      <c r="C18" s="24" t="s">
        <v>100</v>
      </c>
      <c r="D18" s="42"/>
    </row>
    <row r="19" spans="1:4" ht="41.4" x14ac:dyDescent="0.3">
      <c r="A19" s="33">
        <f t="shared" si="0"/>
        <v>2.1299999999999972</v>
      </c>
      <c r="B19" s="24" t="s">
        <v>51</v>
      </c>
      <c r="C19" s="24" t="s">
        <v>101</v>
      </c>
      <c r="D19" s="42"/>
    </row>
    <row r="20" spans="1:4" x14ac:dyDescent="0.3">
      <c r="A20" s="33">
        <f t="shared" si="0"/>
        <v>2.139999999999997</v>
      </c>
      <c r="B20" s="24" t="s">
        <v>76</v>
      </c>
      <c r="C20" s="24" t="s">
        <v>88</v>
      </c>
      <c r="D20" s="42"/>
    </row>
    <row r="21" spans="1:4" x14ac:dyDescent="0.3">
      <c r="A21" s="33">
        <f t="shared" si="0"/>
        <v>2.1499999999999968</v>
      </c>
      <c r="B21" s="24" t="s">
        <v>42</v>
      </c>
      <c r="C21" s="24" t="s">
        <v>43</v>
      </c>
      <c r="D21" s="42"/>
    </row>
    <row r="22" spans="1:4" ht="27.6" x14ac:dyDescent="0.3">
      <c r="A22" s="33">
        <f t="shared" si="0"/>
        <v>2.1599999999999966</v>
      </c>
      <c r="B22" s="24" t="s">
        <v>44</v>
      </c>
      <c r="C22" s="24" t="s">
        <v>45</v>
      </c>
      <c r="D22" s="42"/>
    </row>
    <row r="23" spans="1:4" ht="27.6" x14ac:dyDescent="0.3">
      <c r="A23" s="33">
        <f t="shared" si="0"/>
        <v>2.1699999999999964</v>
      </c>
      <c r="B23" s="24" t="s">
        <v>46</v>
      </c>
      <c r="C23" s="24" t="s">
        <v>47</v>
      </c>
      <c r="D23" s="42"/>
    </row>
    <row r="24" spans="1:4" x14ac:dyDescent="0.3">
      <c r="A24" s="33">
        <f t="shared" si="0"/>
        <v>2.1799999999999962</v>
      </c>
      <c r="B24" s="24" t="s">
        <v>48</v>
      </c>
      <c r="C24" s="24" t="s">
        <v>77</v>
      </c>
      <c r="D24" s="42"/>
    </row>
    <row r="25" spans="1:4" x14ac:dyDescent="0.3">
      <c r="A25" s="33">
        <f t="shared" si="0"/>
        <v>2.1899999999999959</v>
      </c>
      <c r="B25" s="24" t="s">
        <v>15</v>
      </c>
      <c r="C25" s="24" t="s">
        <v>102</v>
      </c>
      <c r="D25" s="42"/>
    </row>
    <row r="26" spans="1:4" x14ac:dyDescent="0.3">
      <c r="A26" s="33">
        <f t="shared" si="0"/>
        <v>2.1999999999999957</v>
      </c>
      <c r="B26" s="24" t="s">
        <v>49</v>
      </c>
      <c r="C26" s="24" t="s">
        <v>103</v>
      </c>
      <c r="D26" s="42"/>
    </row>
    <row r="27" spans="1:4" ht="41.4" x14ac:dyDescent="0.3">
      <c r="A27" s="33">
        <f t="shared" si="0"/>
        <v>2.2099999999999955</v>
      </c>
      <c r="B27" s="24" t="s">
        <v>1</v>
      </c>
      <c r="C27" s="24" t="s">
        <v>95</v>
      </c>
      <c r="D27" s="42"/>
    </row>
    <row r="28" spans="1:4" ht="27.6" x14ac:dyDescent="0.3">
      <c r="A28" s="33">
        <f t="shared" si="0"/>
        <v>2.2199999999999953</v>
      </c>
      <c r="B28" s="24" t="s">
        <v>2</v>
      </c>
      <c r="C28" s="24" t="s">
        <v>3</v>
      </c>
      <c r="D28" s="42"/>
    </row>
    <row r="29" spans="1:4" x14ac:dyDescent="0.3">
      <c r="A29" s="33">
        <f t="shared" si="0"/>
        <v>2.2299999999999951</v>
      </c>
      <c r="B29" s="24" t="s">
        <v>2</v>
      </c>
      <c r="C29" s="24" t="s">
        <v>4</v>
      </c>
      <c r="D29" s="42"/>
    </row>
    <row r="30" spans="1:4" ht="27.6" x14ac:dyDescent="0.3">
      <c r="A30" s="33">
        <f t="shared" si="0"/>
        <v>2.2399999999999949</v>
      </c>
      <c r="B30" s="24" t="s">
        <v>2</v>
      </c>
      <c r="C30" s="24" t="s">
        <v>96</v>
      </c>
      <c r="D30" s="42"/>
    </row>
    <row r="31" spans="1:4" ht="15.6" x14ac:dyDescent="0.3">
      <c r="A31" s="25" t="str">
        <f>IF(D5=1,COUNT(A7:A30),"NA")</f>
        <v>NA</v>
      </c>
      <c r="B31" s="26" t="s">
        <v>172</v>
      </c>
      <c r="C31" s="27" t="s">
        <v>173</v>
      </c>
      <c r="D31" s="28">
        <f>IF(A31="NA",0,COUNTIF(D7:D30,"NA"))</f>
        <v>0</v>
      </c>
    </row>
    <row r="32" spans="1:4" ht="15.6" x14ac:dyDescent="0.3">
      <c r="A32" s="22"/>
      <c r="B32" s="22"/>
      <c r="C32" s="27" t="s">
        <v>174</v>
      </c>
      <c r="D32" s="29">
        <f>IF(A31="NA",0,A31-(D31+D35))</f>
        <v>0</v>
      </c>
    </row>
    <row r="33" spans="1:4" ht="15.6" x14ac:dyDescent="0.3">
      <c r="A33" s="22"/>
      <c r="B33" s="22"/>
      <c r="C33" s="27" t="s">
        <v>175</v>
      </c>
      <c r="D33" s="28">
        <f>IF(A31="NA",0,COUNTIF(D7:D30,"F"))</f>
        <v>0</v>
      </c>
    </row>
    <row r="34" spans="1:4" ht="15.6" x14ac:dyDescent="0.3">
      <c r="A34" s="22"/>
      <c r="B34" s="22"/>
      <c r="C34" s="27" t="s">
        <v>176</v>
      </c>
      <c r="D34" s="28">
        <f>IF(A31="NA",0,COUNTIF(D7:D30,"T"))</f>
        <v>0</v>
      </c>
    </row>
    <row r="35" spans="1:4" ht="15.6" x14ac:dyDescent="0.3">
      <c r="A35" s="22"/>
      <c r="B35" s="22"/>
      <c r="C35" s="30" t="s">
        <v>177</v>
      </c>
      <c r="D35" s="31">
        <f>IF(A31="NA",0,COUNTIF(D7:D30,"")+0.00001)</f>
        <v>0</v>
      </c>
    </row>
    <row r="36" spans="1:4" ht="15.6" x14ac:dyDescent="0.3">
      <c r="A36" s="23"/>
      <c r="B36" s="22"/>
      <c r="C36" s="27" t="s">
        <v>178</v>
      </c>
      <c r="D36" s="32">
        <f>IF(A31="NA",0,D34/D32)</f>
        <v>0</v>
      </c>
    </row>
  </sheetData>
  <sheetProtection sheet="1" objects="1" scenarios="1" selectLockedCells="1"/>
  <mergeCells count="1">
    <mergeCell ref="B1:C2"/>
  </mergeCells>
  <conditionalFormatting sqref="D7:D30">
    <cfRule type="cellIs" dxfId="14" priority="1" operator="equal">
      <formula>"NA"</formula>
    </cfRule>
    <cfRule type="cellIs" dxfId="13" priority="2" operator="equal">
      <formula>"F"</formula>
    </cfRule>
    <cfRule type="cellIs" dxfId="12" priority="3" operator="equal">
      <formula>"T"</formula>
    </cfRule>
  </conditionalFormatting>
  <dataValidations count="1">
    <dataValidation type="list" allowBlank="1" showInputMessage="1" showErrorMessage="1" sqref="D7:D30">
      <formula1>T</formula1>
    </dataValidation>
  </dataValidations>
  <printOptions horizontalCentered="1"/>
  <pageMargins left="0.25" right="0.25" top="0.25" bottom="0.25" header="0.3" footer="0.3"/>
  <pageSetup scale="98" orientation="portrait" r:id="rId1"/>
  <headerFooter differentFirst="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110" zoomScaleNormal="110" workbookViewId="0">
      <selection activeCell="D5" sqref="D5"/>
    </sheetView>
  </sheetViews>
  <sheetFormatPr defaultColWidth="8.88671875" defaultRowHeight="14.4" x14ac:dyDescent="0.3"/>
  <cols>
    <col min="1" max="1" width="4.44140625" style="1" bestFit="1" customWidth="1"/>
    <col min="2" max="2" width="22.33203125" style="1" customWidth="1"/>
    <col min="3" max="3" width="66.5546875" style="1" customWidth="1"/>
    <col min="4" max="4" width="9.33203125" style="1" customWidth="1"/>
    <col min="5" max="16384" width="8.88671875" style="1"/>
  </cols>
  <sheetData>
    <row r="1" spans="1:4" ht="14.4" customHeight="1" x14ac:dyDescent="0.3">
      <c r="B1" s="57" t="s">
        <v>153</v>
      </c>
      <c r="C1" s="57"/>
      <c r="D1" s="43" t="s">
        <v>179</v>
      </c>
    </row>
    <row r="2" spans="1:4" ht="14.4" customHeight="1" x14ac:dyDescent="0.3">
      <c r="B2" s="57"/>
      <c r="C2" s="57"/>
      <c r="D2" s="43" t="s">
        <v>180</v>
      </c>
    </row>
    <row r="3" spans="1:4" ht="14.4" customHeight="1" x14ac:dyDescent="0.3">
      <c r="B3" s="15"/>
      <c r="C3" s="15"/>
      <c r="D3" s="43" t="s">
        <v>158</v>
      </c>
    </row>
    <row r="4" spans="1:4" ht="6.6" customHeight="1" x14ac:dyDescent="0.3">
      <c r="B4" s="15"/>
      <c r="C4" s="15"/>
      <c r="D4" s="14"/>
    </row>
    <row r="5" spans="1:4" ht="21" x14ac:dyDescent="0.4">
      <c r="A5" s="12" t="s">
        <v>184</v>
      </c>
      <c r="B5" s="12"/>
      <c r="C5" s="13" t="s">
        <v>159</v>
      </c>
      <c r="D5" s="41"/>
    </row>
    <row r="6" spans="1:4" s="4" customFormat="1" x14ac:dyDescent="0.3">
      <c r="A6" s="2"/>
      <c r="B6" s="2"/>
      <c r="C6" s="2"/>
      <c r="D6" s="3" t="s">
        <v>89</v>
      </c>
    </row>
    <row r="7" spans="1:4" x14ac:dyDescent="0.3">
      <c r="A7" s="33">
        <v>3.01</v>
      </c>
      <c r="B7" s="24" t="s">
        <v>0</v>
      </c>
      <c r="C7" s="24" t="s">
        <v>105</v>
      </c>
      <c r="D7" s="42"/>
    </row>
    <row r="8" spans="1:4" ht="41.4" x14ac:dyDescent="0.3">
      <c r="A8" s="33">
        <f>A7+0.01</f>
        <v>3.0199999999999996</v>
      </c>
      <c r="B8" s="24" t="s">
        <v>0</v>
      </c>
      <c r="C8" s="24" t="s">
        <v>106</v>
      </c>
      <c r="D8" s="42"/>
    </row>
    <row r="9" spans="1:4" ht="41.4" x14ac:dyDescent="0.3">
      <c r="A9" s="33">
        <f t="shared" ref="A9:A26" si="0">A8+0.01</f>
        <v>3.0299999999999994</v>
      </c>
      <c r="B9" s="24" t="s">
        <v>0</v>
      </c>
      <c r="C9" s="24" t="s">
        <v>163</v>
      </c>
      <c r="D9" s="42"/>
    </row>
    <row r="10" spans="1:4" x14ac:dyDescent="0.3">
      <c r="A10" s="33">
        <f t="shared" si="0"/>
        <v>3.0399999999999991</v>
      </c>
      <c r="B10" s="24" t="s">
        <v>0</v>
      </c>
      <c r="C10" s="24" t="s">
        <v>107</v>
      </c>
      <c r="D10" s="42"/>
    </row>
    <row r="11" spans="1:4" ht="27.6" x14ac:dyDescent="0.3">
      <c r="A11" s="33">
        <f t="shared" si="0"/>
        <v>3.0499999999999989</v>
      </c>
      <c r="B11" s="24" t="s">
        <v>0</v>
      </c>
      <c r="C11" s="24" t="s">
        <v>109</v>
      </c>
      <c r="D11" s="42"/>
    </row>
    <row r="12" spans="1:4" ht="27.6" x14ac:dyDescent="0.3">
      <c r="A12" s="33">
        <f t="shared" si="0"/>
        <v>3.0599999999999987</v>
      </c>
      <c r="B12" s="24" t="s">
        <v>0</v>
      </c>
      <c r="C12" s="24" t="s">
        <v>108</v>
      </c>
      <c r="D12" s="42"/>
    </row>
    <row r="13" spans="1:4" x14ac:dyDescent="0.3">
      <c r="A13" s="33">
        <f t="shared" si="0"/>
        <v>3.0699999999999985</v>
      </c>
      <c r="B13" s="24" t="s">
        <v>0</v>
      </c>
      <c r="C13" s="24" t="s">
        <v>110</v>
      </c>
      <c r="D13" s="42"/>
    </row>
    <row r="14" spans="1:4" ht="27.6" x14ac:dyDescent="0.3">
      <c r="A14" s="33">
        <f t="shared" si="0"/>
        <v>3.0799999999999983</v>
      </c>
      <c r="B14" s="24" t="s">
        <v>5</v>
      </c>
      <c r="C14" s="24" t="s">
        <v>38</v>
      </c>
      <c r="D14" s="42"/>
    </row>
    <row r="15" spans="1:4" ht="27.6" x14ac:dyDescent="0.3">
      <c r="A15" s="33">
        <f t="shared" si="0"/>
        <v>3.0899999999999981</v>
      </c>
      <c r="B15" s="24" t="s">
        <v>6</v>
      </c>
      <c r="C15" s="24" t="s">
        <v>111</v>
      </c>
      <c r="D15" s="42"/>
    </row>
    <row r="16" spans="1:4" x14ac:dyDescent="0.3">
      <c r="A16" s="33">
        <f t="shared" si="0"/>
        <v>3.0999999999999979</v>
      </c>
      <c r="B16" s="24" t="s">
        <v>5</v>
      </c>
      <c r="C16" s="24" t="s">
        <v>161</v>
      </c>
      <c r="D16" s="42"/>
    </row>
    <row r="17" spans="1:4" x14ac:dyDescent="0.3">
      <c r="A17" s="33">
        <f t="shared" si="0"/>
        <v>3.1099999999999977</v>
      </c>
      <c r="B17" s="24" t="s">
        <v>17</v>
      </c>
      <c r="C17" s="24" t="s">
        <v>112</v>
      </c>
      <c r="D17" s="42"/>
    </row>
    <row r="18" spans="1:4" ht="41.4" x14ac:dyDescent="0.3">
      <c r="A18" s="33">
        <f t="shared" si="0"/>
        <v>3.1199999999999974</v>
      </c>
      <c r="B18" s="24" t="s">
        <v>17</v>
      </c>
      <c r="C18" s="24" t="s">
        <v>113</v>
      </c>
      <c r="D18" s="42"/>
    </row>
    <row r="19" spans="1:4" ht="27.6" x14ac:dyDescent="0.3">
      <c r="A19" s="33">
        <f t="shared" si="0"/>
        <v>3.1299999999999972</v>
      </c>
      <c r="B19" s="24" t="s">
        <v>50</v>
      </c>
      <c r="C19" s="24" t="s">
        <v>164</v>
      </c>
      <c r="D19" s="42"/>
    </row>
    <row r="20" spans="1:4" ht="27.6" x14ac:dyDescent="0.3">
      <c r="A20" s="33">
        <f t="shared" si="0"/>
        <v>3.139999999999997</v>
      </c>
      <c r="B20" s="24" t="s">
        <v>50</v>
      </c>
      <c r="C20" s="24" t="s">
        <v>78</v>
      </c>
      <c r="D20" s="42"/>
    </row>
    <row r="21" spans="1:4" ht="41.4" x14ac:dyDescent="0.3">
      <c r="A21" s="33">
        <f t="shared" si="0"/>
        <v>3.1499999999999968</v>
      </c>
      <c r="B21" s="24" t="s">
        <v>51</v>
      </c>
      <c r="C21" s="24" t="s">
        <v>114</v>
      </c>
      <c r="D21" s="42"/>
    </row>
    <row r="22" spans="1:4" x14ac:dyDescent="0.3">
      <c r="A22" s="33">
        <f t="shared" si="0"/>
        <v>3.1599999999999966</v>
      </c>
      <c r="B22" s="24" t="s">
        <v>7</v>
      </c>
      <c r="C22" s="24" t="s">
        <v>88</v>
      </c>
      <c r="D22" s="42"/>
    </row>
    <row r="23" spans="1:4" ht="27.6" x14ac:dyDescent="0.3">
      <c r="A23" s="33">
        <f t="shared" si="0"/>
        <v>3.1699999999999964</v>
      </c>
      <c r="B23" s="24" t="s">
        <v>46</v>
      </c>
      <c r="C23" s="24" t="s">
        <v>47</v>
      </c>
      <c r="D23" s="42"/>
    </row>
    <row r="24" spans="1:4" x14ac:dyDescent="0.3">
      <c r="A24" s="33">
        <f t="shared" si="0"/>
        <v>3.1799999999999962</v>
      </c>
      <c r="B24" s="24" t="s">
        <v>48</v>
      </c>
      <c r="C24" s="24" t="s">
        <v>77</v>
      </c>
      <c r="D24" s="42"/>
    </row>
    <row r="25" spans="1:4" x14ac:dyDescent="0.3">
      <c r="A25" s="33">
        <f t="shared" si="0"/>
        <v>3.1899999999999959</v>
      </c>
      <c r="B25" s="24" t="s">
        <v>15</v>
      </c>
      <c r="C25" s="24" t="s">
        <v>102</v>
      </c>
      <c r="D25" s="42"/>
    </row>
    <row r="26" spans="1:4" x14ac:dyDescent="0.3">
      <c r="A26" s="33">
        <f t="shared" si="0"/>
        <v>3.1999999999999957</v>
      </c>
      <c r="B26" s="24" t="s">
        <v>49</v>
      </c>
      <c r="C26" s="24" t="s">
        <v>103</v>
      </c>
      <c r="D26" s="42"/>
    </row>
    <row r="27" spans="1:4" ht="15.6" x14ac:dyDescent="0.3">
      <c r="A27" s="25" t="str">
        <f>IF(D5=1,COUNT(A7:A26),"NA")</f>
        <v>NA</v>
      </c>
      <c r="B27" s="26" t="s">
        <v>172</v>
      </c>
      <c r="C27" s="27" t="s">
        <v>173</v>
      </c>
      <c r="D27" s="28">
        <f>IF(A27="NA",0,COUNTIF(D7:D26,"na"))</f>
        <v>0</v>
      </c>
    </row>
    <row r="28" spans="1:4" ht="15.6" x14ac:dyDescent="0.3">
      <c r="A28" s="22"/>
      <c r="B28" s="22"/>
      <c r="C28" s="27" t="s">
        <v>174</v>
      </c>
      <c r="D28" s="29">
        <f>IF(A27="NA",0,A27-(D27+D31))</f>
        <v>0</v>
      </c>
    </row>
    <row r="29" spans="1:4" ht="15.6" x14ac:dyDescent="0.3">
      <c r="A29" s="22"/>
      <c r="B29" s="22"/>
      <c r="C29" s="27" t="s">
        <v>175</v>
      </c>
      <c r="D29" s="28">
        <f>IF(A27="NA",0,COUNTIF(D7:D26,"F"))</f>
        <v>0</v>
      </c>
    </row>
    <row r="30" spans="1:4" ht="15.6" x14ac:dyDescent="0.3">
      <c r="A30" s="22"/>
      <c r="B30" s="22"/>
      <c r="C30" s="27" t="s">
        <v>176</v>
      </c>
      <c r="D30" s="28">
        <f>IF(A27="NA",0,COUNTIF(D7:D26,"T"))</f>
        <v>0</v>
      </c>
    </row>
    <row r="31" spans="1:4" ht="15.6" x14ac:dyDescent="0.3">
      <c r="A31" s="22"/>
      <c r="B31" s="22"/>
      <c r="C31" s="30" t="s">
        <v>177</v>
      </c>
      <c r="D31" s="31">
        <f>IF(A27="NA",0,COUNTIF(D7:D26,"")+0.00001)</f>
        <v>0</v>
      </c>
    </row>
    <row r="32" spans="1:4" ht="15.6" x14ac:dyDescent="0.3">
      <c r="A32" s="23"/>
      <c r="B32" s="22"/>
      <c r="C32" s="27" t="s">
        <v>178</v>
      </c>
      <c r="D32" s="32">
        <f>IF(A27="NA",0,D30/D28)</f>
        <v>0</v>
      </c>
    </row>
  </sheetData>
  <sheetProtection sheet="1" objects="1" scenarios="1" selectLockedCells="1"/>
  <mergeCells count="1">
    <mergeCell ref="B1:C2"/>
  </mergeCells>
  <conditionalFormatting sqref="D7:D26">
    <cfRule type="cellIs" dxfId="11" priority="1" operator="equal">
      <formula>"NA"</formula>
    </cfRule>
    <cfRule type="cellIs" dxfId="10" priority="2" operator="equal">
      <formula>"F"</formula>
    </cfRule>
    <cfRule type="cellIs" dxfId="9" priority="3" operator="equal">
      <formula>"T"</formula>
    </cfRule>
  </conditionalFormatting>
  <dataValidations count="1">
    <dataValidation type="list" allowBlank="1" showInputMessage="1" showErrorMessage="1" sqref="D7:D26">
      <formula1>T</formula1>
    </dataValidation>
  </dataValidations>
  <printOptions horizontalCentered="1"/>
  <pageMargins left="0.25" right="0.25" top="0.25" bottom="0.25" header="0.3" footer="0.3"/>
  <pageSetup scale="99" orientation="portrait" r:id="rId1"/>
  <headerFooter differentFirst="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110" zoomScaleNormal="110" workbookViewId="0">
      <selection activeCell="D5" sqref="D5"/>
    </sheetView>
  </sheetViews>
  <sheetFormatPr defaultColWidth="8.88671875" defaultRowHeight="14.4" x14ac:dyDescent="0.3"/>
  <cols>
    <col min="1" max="1" width="7" style="1" customWidth="1"/>
    <col min="2" max="2" width="22.33203125" style="1" customWidth="1"/>
    <col min="3" max="3" width="66.5546875" style="1" customWidth="1"/>
    <col min="4" max="4" width="8.44140625" style="1" customWidth="1"/>
    <col min="5" max="16384" width="8.88671875" style="1"/>
  </cols>
  <sheetData>
    <row r="1" spans="1:4" ht="14.4" customHeight="1" x14ac:dyDescent="0.3">
      <c r="B1" s="57" t="s">
        <v>153</v>
      </c>
      <c r="C1" s="57"/>
      <c r="D1" s="43" t="s">
        <v>179</v>
      </c>
    </row>
    <row r="2" spans="1:4" ht="14.4" customHeight="1" x14ac:dyDescent="0.3">
      <c r="B2" s="57"/>
      <c r="C2" s="57"/>
      <c r="D2" s="43" t="s">
        <v>180</v>
      </c>
    </row>
    <row r="3" spans="1:4" ht="14.4" customHeight="1" x14ac:dyDescent="0.3">
      <c r="B3" s="15"/>
      <c r="C3" s="15"/>
      <c r="D3" s="43" t="s">
        <v>158</v>
      </c>
    </row>
    <row r="4" spans="1:4" ht="6.6" customHeight="1" x14ac:dyDescent="0.3">
      <c r="B4" s="15"/>
      <c r="C4" s="15"/>
      <c r="D4" s="14"/>
    </row>
    <row r="5" spans="1:4" ht="21" x14ac:dyDescent="0.4">
      <c r="A5" s="12" t="s">
        <v>185</v>
      </c>
      <c r="B5" s="12"/>
      <c r="C5" s="13" t="s">
        <v>159</v>
      </c>
      <c r="D5" s="41"/>
    </row>
    <row r="6" spans="1:4" s="4" customFormat="1" x14ac:dyDescent="0.3">
      <c r="A6" s="2"/>
      <c r="B6" s="2"/>
      <c r="C6" s="2"/>
      <c r="D6" s="3" t="s">
        <v>89</v>
      </c>
    </row>
    <row r="7" spans="1:4" x14ac:dyDescent="0.3">
      <c r="A7" s="33">
        <v>4.01</v>
      </c>
      <c r="B7" s="24" t="s">
        <v>19</v>
      </c>
      <c r="C7" s="24" t="s">
        <v>115</v>
      </c>
      <c r="D7" s="42"/>
    </row>
    <row r="8" spans="1:4" x14ac:dyDescent="0.3">
      <c r="A8" s="33">
        <f t="shared" ref="A8:A14" si="0">A7+0.01</f>
        <v>4.0199999999999996</v>
      </c>
      <c r="B8" s="24" t="s">
        <v>18</v>
      </c>
      <c r="C8" s="24" t="s">
        <v>54</v>
      </c>
      <c r="D8" s="42"/>
    </row>
    <row r="9" spans="1:4" x14ac:dyDescent="0.3">
      <c r="A9" s="33">
        <f t="shared" si="0"/>
        <v>4.0299999999999994</v>
      </c>
      <c r="B9" s="24" t="s">
        <v>52</v>
      </c>
      <c r="C9" s="24" t="s">
        <v>116</v>
      </c>
      <c r="D9" s="42"/>
    </row>
    <row r="10" spans="1:4" ht="27.6" x14ac:dyDescent="0.3">
      <c r="A10" s="33">
        <f t="shared" si="0"/>
        <v>4.0399999999999991</v>
      </c>
      <c r="B10" s="24" t="s">
        <v>55</v>
      </c>
      <c r="C10" s="24" t="s">
        <v>56</v>
      </c>
      <c r="D10" s="42"/>
    </row>
    <row r="11" spans="1:4" x14ac:dyDescent="0.3">
      <c r="A11" s="33">
        <f t="shared" si="0"/>
        <v>4.0499999999999989</v>
      </c>
      <c r="B11" s="24" t="s">
        <v>20</v>
      </c>
      <c r="C11" s="24" t="s">
        <v>58</v>
      </c>
      <c r="D11" s="42"/>
    </row>
    <row r="12" spans="1:4" x14ac:dyDescent="0.3">
      <c r="A12" s="33">
        <f t="shared" si="0"/>
        <v>4.0599999999999987</v>
      </c>
      <c r="B12" s="24" t="s">
        <v>53</v>
      </c>
      <c r="C12" s="24" t="s">
        <v>57</v>
      </c>
      <c r="D12" s="42"/>
    </row>
    <row r="13" spans="1:4" ht="27.6" x14ac:dyDescent="0.3">
      <c r="A13" s="33">
        <f t="shared" si="0"/>
        <v>4.0699999999999985</v>
      </c>
      <c r="B13" s="24" t="s">
        <v>44</v>
      </c>
      <c r="C13" s="24" t="s">
        <v>59</v>
      </c>
      <c r="D13" s="42"/>
    </row>
    <row r="14" spans="1:4" ht="27.6" x14ac:dyDescent="0.3">
      <c r="A14" s="33">
        <f t="shared" si="0"/>
        <v>4.0799999999999983</v>
      </c>
      <c r="B14" s="24" t="s">
        <v>22</v>
      </c>
      <c r="C14" s="24" t="s">
        <v>117</v>
      </c>
      <c r="D14" s="42"/>
    </row>
    <row r="15" spans="1:4" ht="15.6" x14ac:dyDescent="0.3">
      <c r="A15" s="34" t="str">
        <f>IF(D5=1,COUNT(A7:A14),"NA")</f>
        <v>NA</v>
      </c>
      <c r="B15" s="35" t="s">
        <v>172</v>
      </c>
      <c r="C15" s="36" t="s">
        <v>173</v>
      </c>
      <c r="D15" s="37">
        <f>IF(A15="NA",0,COUNTIF(D12:D14,"na"))</f>
        <v>0</v>
      </c>
    </row>
    <row r="16" spans="1:4" ht="15.6" x14ac:dyDescent="0.3">
      <c r="C16" s="27" t="s">
        <v>174</v>
      </c>
      <c r="D16" s="29">
        <f>IF(A15="NA",0,A15-(D15+D19))</f>
        <v>0</v>
      </c>
    </row>
    <row r="17" spans="1:4" ht="15.6" x14ac:dyDescent="0.3">
      <c r="C17" s="27" t="s">
        <v>175</v>
      </c>
      <c r="D17" s="28">
        <f>IF(A15="NA",0,COUNTIF(D12:D14,"F"))</f>
        <v>0</v>
      </c>
    </row>
    <row r="18" spans="1:4" ht="15.6" x14ac:dyDescent="0.3">
      <c r="C18" s="27" t="s">
        <v>176</v>
      </c>
      <c r="D18" s="28">
        <f>IF(A15="NA",0,COUNTIF(D7:D14,"T"))</f>
        <v>0</v>
      </c>
    </row>
    <row r="19" spans="1:4" ht="15.6" x14ac:dyDescent="0.3">
      <c r="C19" s="30" t="s">
        <v>177</v>
      </c>
      <c r="D19" s="31">
        <f>IF(A15="NA",0,COUNTIF(D7:D14,"")+0.00001)</f>
        <v>0</v>
      </c>
    </row>
    <row r="20" spans="1:4" ht="15.6" x14ac:dyDescent="0.3">
      <c r="C20" s="27" t="s">
        <v>178</v>
      </c>
      <c r="D20" s="32">
        <f>IF(A15="NA",0,D18/D16)</f>
        <v>0</v>
      </c>
    </row>
    <row r="21" spans="1:4" ht="15.6" x14ac:dyDescent="0.3">
      <c r="A21" s="23"/>
      <c r="B21" s="22"/>
      <c r="C21" s="38"/>
      <c r="D21" s="39"/>
    </row>
    <row r="22" spans="1:4" ht="15.6" x14ac:dyDescent="0.3">
      <c r="A22" s="23"/>
      <c r="B22" s="22"/>
      <c r="C22" s="38"/>
      <c r="D22" s="39"/>
    </row>
  </sheetData>
  <sheetProtection sheet="1" objects="1" scenarios="1" selectLockedCells="1"/>
  <mergeCells count="1">
    <mergeCell ref="B1:C2"/>
  </mergeCells>
  <conditionalFormatting sqref="D7:D14">
    <cfRule type="cellIs" dxfId="8" priority="4" operator="equal">
      <formula>"NA"</formula>
    </cfRule>
    <cfRule type="cellIs" dxfId="7" priority="5" operator="equal">
      <formula>"F"</formula>
    </cfRule>
    <cfRule type="cellIs" dxfId="6" priority="6" operator="equal">
      <formula>"T"</formula>
    </cfRule>
  </conditionalFormatting>
  <dataValidations count="1">
    <dataValidation type="list" allowBlank="1" showInputMessage="1" showErrorMessage="1" sqref="D7:D14">
      <formula1>T</formula1>
    </dataValidation>
  </dataValidations>
  <printOptions horizontalCentered="1"/>
  <pageMargins left="0.25" right="0.25" top="0.25" bottom="0.25" header="0.3" footer="0.3"/>
  <pageSetup scale="97" orientation="portrait" r:id="rId1"/>
  <headerFooter differentFirst="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D5" sqref="D5"/>
    </sheetView>
  </sheetViews>
  <sheetFormatPr defaultRowHeight="14.4" x14ac:dyDescent="0.3"/>
  <cols>
    <col min="1" max="1" width="7" customWidth="1"/>
    <col min="2" max="2" width="22.33203125" customWidth="1"/>
    <col min="3" max="3" width="66.5546875" customWidth="1"/>
    <col min="4" max="4" width="11" customWidth="1"/>
  </cols>
  <sheetData>
    <row r="1" spans="1:4" ht="21.6" customHeight="1" x14ac:dyDescent="0.3">
      <c r="B1" s="57" t="s">
        <v>153</v>
      </c>
      <c r="C1" s="57"/>
      <c r="D1" s="43" t="s">
        <v>179</v>
      </c>
    </row>
    <row r="2" spans="1:4" ht="16.2" customHeight="1" x14ac:dyDescent="0.3">
      <c r="B2" s="57"/>
      <c r="C2" s="57"/>
      <c r="D2" s="43" t="s">
        <v>180</v>
      </c>
    </row>
    <row r="3" spans="1:4" ht="13.8" customHeight="1" x14ac:dyDescent="0.3">
      <c r="B3" s="15"/>
      <c r="C3" s="15"/>
      <c r="D3" s="43" t="s">
        <v>158</v>
      </c>
    </row>
    <row r="4" spans="1:4" ht="3.6" customHeight="1" x14ac:dyDescent="0.3"/>
    <row r="5" spans="1:4" ht="21" x14ac:dyDescent="0.4">
      <c r="A5" s="12" t="s">
        <v>186</v>
      </c>
      <c r="B5" s="12"/>
      <c r="C5" s="13" t="s">
        <v>159</v>
      </c>
      <c r="D5" s="41"/>
    </row>
    <row r="6" spans="1:4" x14ac:dyDescent="0.3">
      <c r="A6" s="2"/>
      <c r="B6" s="2"/>
      <c r="C6" s="2"/>
      <c r="D6" s="3" t="s">
        <v>89</v>
      </c>
    </row>
    <row r="7" spans="1:4" x14ac:dyDescent="0.3">
      <c r="A7" s="33">
        <v>5.01</v>
      </c>
      <c r="B7" s="24" t="s">
        <v>30</v>
      </c>
      <c r="C7" s="24" t="s">
        <v>140</v>
      </c>
      <c r="D7" s="42"/>
    </row>
    <row r="8" spans="1:4" ht="41.4" x14ac:dyDescent="0.3">
      <c r="A8" s="33">
        <f>A7+0.01</f>
        <v>5.0199999999999996</v>
      </c>
      <c r="B8" s="24" t="s">
        <v>31</v>
      </c>
      <c r="C8" s="24" t="s">
        <v>141</v>
      </c>
      <c r="D8" s="42"/>
    </row>
    <row r="9" spans="1:4" ht="27.6" x14ac:dyDescent="0.3">
      <c r="A9" s="33">
        <f>A8+0.01</f>
        <v>5.0299999999999994</v>
      </c>
      <c r="B9" s="24" t="s">
        <v>32</v>
      </c>
      <c r="C9" s="24" t="s">
        <v>142</v>
      </c>
      <c r="D9" s="42"/>
    </row>
    <row r="10" spans="1:4" ht="15.6" x14ac:dyDescent="0.3">
      <c r="A10" s="34" t="str">
        <f>IF(D5=1,COUNT(A7:A9),"NA")</f>
        <v>NA</v>
      </c>
      <c r="B10" s="35" t="s">
        <v>172</v>
      </c>
      <c r="C10" s="36" t="s">
        <v>173</v>
      </c>
      <c r="D10" s="37">
        <f>IF(A10="NA",0,COUNTIF(D7:D9,"na"))</f>
        <v>0</v>
      </c>
    </row>
    <row r="11" spans="1:4" ht="15.6" x14ac:dyDescent="0.3">
      <c r="A11" s="1"/>
      <c r="B11" s="1"/>
      <c r="C11" s="27" t="s">
        <v>174</v>
      </c>
      <c r="D11" s="29">
        <f>IF(A10="NA",0,A10-(D10+D14))</f>
        <v>0</v>
      </c>
    </row>
    <row r="12" spans="1:4" ht="15.6" x14ac:dyDescent="0.3">
      <c r="A12" s="1"/>
      <c r="B12" s="1"/>
      <c r="C12" s="27" t="s">
        <v>175</v>
      </c>
      <c r="D12" s="28">
        <f>IF(A10="NA",0,COUNTIF(D7:D9,"F"))</f>
        <v>0</v>
      </c>
    </row>
    <row r="13" spans="1:4" ht="15.6" x14ac:dyDescent="0.3">
      <c r="A13" s="1"/>
      <c r="B13" s="1"/>
      <c r="C13" s="27" t="s">
        <v>176</v>
      </c>
      <c r="D13" s="28">
        <f>IF(A10="NA",0,COUNTIF(D7:D9,"T"))</f>
        <v>0</v>
      </c>
    </row>
    <row r="14" spans="1:4" ht="15.6" x14ac:dyDescent="0.3">
      <c r="A14" s="1"/>
      <c r="B14" s="1"/>
      <c r="C14" s="30" t="s">
        <v>177</v>
      </c>
      <c r="D14" s="31">
        <f>IF(A10="NA",0,COUNTIF(D7:D9,"")+0.00001)</f>
        <v>0</v>
      </c>
    </row>
    <row r="15" spans="1:4" ht="15.6" x14ac:dyDescent="0.3">
      <c r="A15" s="1"/>
      <c r="B15" s="1"/>
      <c r="C15" s="27" t="s">
        <v>178</v>
      </c>
      <c r="D15" s="32">
        <f>IF(A10="NA",0,D13/D11)</f>
        <v>0</v>
      </c>
    </row>
  </sheetData>
  <sheetProtection sheet="1" objects="1" scenarios="1" selectLockedCells="1"/>
  <mergeCells count="1">
    <mergeCell ref="B1:C2"/>
  </mergeCells>
  <conditionalFormatting sqref="D7:D9">
    <cfRule type="cellIs" dxfId="5" priority="1" operator="equal">
      <formula>"NA"</formula>
    </cfRule>
    <cfRule type="cellIs" dxfId="4" priority="2" operator="equal">
      <formula>"F"</formula>
    </cfRule>
    <cfRule type="cellIs" dxfId="3" priority="3" operator="equal">
      <formula>"T"</formula>
    </cfRule>
  </conditionalFormatting>
  <dataValidations disablePrompts="1" count="1">
    <dataValidation type="list" allowBlank="1" showInputMessage="1" showErrorMessage="1" sqref="D7:D9">
      <formula1>T</formula1>
    </dataValidation>
  </dataValidations>
  <pageMargins left="0.7" right="0.7" top="0.75" bottom="0.75" header="0.3" footer="0.3"/>
  <pageSetup scale="84"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110" zoomScaleNormal="110" workbookViewId="0">
      <selection activeCell="D5" sqref="D5"/>
    </sheetView>
  </sheetViews>
  <sheetFormatPr defaultColWidth="8.88671875" defaultRowHeight="14.4" x14ac:dyDescent="0.3"/>
  <cols>
    <col min="1" max="1" width="4.44140625" style="1" bestFit="1" customWidth="1"/>
    <col min="2" max="2" width="22.33203125" style="1" customWidth="1"/>
    <col min="3" max="3" width="66.5546875" style="1" customWidth="1"/>
    <col min="4" max="4" width="8.6640625" style="1" customWidth="1"/>
    <col min="5" max="16384" width="8.88671875" style="1"/>
  </cols>
  <sheetData>
    <row r="1" spans="1:4" ht="14.4" customHeight="1" x14ac:dyDescent="0.3">
      <c r="B1" s="57" t="s">
        <v>153</v>
      </c>
      <c r="C1" s="57"/>
      <c r="D1" s="43" t="s">
        <v>179</v>
      </c>
    </row>
    <row r="2" spans="1:4" ht="14.4" customHeight="1" x14ac:dyDescent="0.3">
      <c r="B2" s="57"/>
      <c r="C2" s="57"/>
      <c r="D2" s="43" t="s">
        <v>180</v>
      </c>
    </row>
    <row r="3" spans="1:4" ht="14.4" customHeight="1" x14ac:dyDescent="0.3">
      <c r="B3" s="15"/>
      <c r="C3" s="15"/>
      <c r="D3" s="43" t="s">
        <v>158</v>
      </c>
    </row>
    <row r="4" spans="1:4" ht="5.4" customHeight="1" x14ac:dyDescent="0.3">
      <c r="B4" s="15"/>
      <c r="C4" s="15"/>
      <c r="D4" s="14"/>
    </row>
    <row r="5" spans="1:4" ht="21" x14ac:dyDescent="0.4">
      <c r="A5" s="12" t="s">
        <v>187</v>
      </c>
      <c r="B5" s="12"/>
      <c r="C5" s="13" t="s">
        <v>159</v>
      </c>
      <c r="D5" s="41"/>
    </row>
    <row r="6" spans="1:4" s="4" customFormat="1" x14ac:dyDescent="0.3">
      <c r="A6" s="2"/>
      <c r="B6" s="2"/>
      <c r="C6" s="2"/>
      <c r="D6" s="3" t="s">
        <v>89</v>
      </c>
    </row>
    <row r="7" spans="1:4" ht="27.6" x14ac:dyDescent="0.3">
      <c r="A7" s="33">
        <v>6.01</v>
      </c>
      <c r="B7" s="24" t="s">
        <v>135</v>
      </c>
      <c r="C7" s="24" t="s">
        <v>119</v>
      </c>
      <c r="D7" s="42"/>
    </row>
    <row r="8" spans="1:4" ht="27.6" x14ac:dyDescent="0.3">
      <c r="A8" s="33">
        <f>A7+0.01</f>
        <v>6.02</v>
      </c>
      <c r="B8" s="24" t="s">
        <v>63</v>
      </c>
      <c r="C8" s="24" t="s">
        <v>60</v>
      </c>
      <c r="D8" s="42"/>
    </row>
    <row r="9" spans="1:4" ht="27.6" x14ac:dyDescent="0.3">
      <c r="A9" s="33">
        <f t="shared" ref="A9:A26" si="0">A8+0.01</f>
        <v>6.0299999999999994</v>
      </c>
      <c r="B9" s="24" t="s">
        <v>136</v>
      </c>
      <c r="C9" s="24" t="s">
        <v>118</v>
      </c>
      <c r="D9" s="42"/>
    </row>
    <row r="10" spans="1:4" ht="41.4" x14ac:dyDescent="0.3">
      <c r="A10" s="33">
        <f t="shared" si="0"/>
        <v>6.0399999999999991</v>
      </c>
      <c r="B10" s="24" t="s">
        <v>23</v>
      </c>
      <c r="C10" s="24" t="s">
        <v>120</v>
      </c>
      <c r="D10" s="42"/>
    </row>
    <row r="11" spans="1:4" ht="55.2" x14ac:dyDescent="0.3">
      <c r="A11" s="33">
        <f t="shared" si="0"/>
        <v>6.0499999999999989</v>
      </c>
      <c r="B11" s="24" t="s">
        <v>23</v>
      </c>
      <c r="C11" s="24" t="s">
        <v>121</v>
      </c>
      <c r="D11" s="42"/>
    </row>
    <row r="12" spans="1:4" x14ac:dyDescent="0.3">
      <c r="A12" s="33">
        <f t="shared" si="0"/>
        <v>6.0599999999999987</v>
      </c>
      <c r="B12" s="24" t="s">
        <v>23</v>
      </c>
      <c r="C12" s="24" t="s">
        <v>122</v>
      </c>
      <c r="D12" s="42"/>
    </row>
    <row r="13" spans="1:4" ht="27.6" x14ac:dyDescent="0.3">
      <c r="A13" s="33">
        <f t="shared" si="0"/>
        <v>6.0699999999999985</v>
      </c>
      <c r="B13" s="24" t="s">
        <v>24</v>
      </c>
      <c r="C13" s="24" t="s">
        <v>123</v>
      </c>
      <c r="D13" s="42"/>
    </row>
    <row r="14" spans="1:4" ht="27.6" x14ac:dyDescent="0.3">
      <c r="A14" s="33">
        <f t="shared" si="0"/>
        <v>6.0799999999999983</v>
      </c>
      <c r="B14" s="24" t="s">
        <v>25</v>
      </c>
      <c r="C14" s="24" t="s">
        <v>124</v>
      </c>
      <c r="D14" s="42"/>
    </row>
    <row r="15" spans="1:4" ht="27.6" x14ac:dyDescent="0.3">
      <c r="A15" s="33">
        <f t="shared" si="0"/>
        <v>6.0899999999999981</v>
      </c>
      <c r="B15" s="24" t="s">
        <v>25</v>
      </c>
      <c r="C15" s="24" t="s">
        <v>125</v>
      </c>
      <c r="D15" s="42"/>
    </row>
    <row r="16" spans="1:4" ht="27.6" x14ac:dyDescent="0.3">
      <c r="A16" s="33">
        <f t="shared" si="0"/>
        <v>6.0999999999999979</v>
      </c>
      <c r="B16" s="24" t="s">
        <v>24</v>
      </c>
      <c r="C16" s="24" t="s">
        <v>126</v>
      </c>
      <c r="D16" s="42"/>
    </row>
    <row r="17" spans="1:4" ht="27.6" x14ac:dyDescent="0.3">
      <c r="A17" s="33">
        <f t="shared" si="0"/>
        <v>6.1099999999999977</v>
      </c>
      <c r="B17" s="24" t="s">
        <v>24</v>
      </c>
      <c r="C17" s="24" t="s">
        <v>127</v>
      </c>
      <c r="D17" s="42"/>
    </row>
    <row r="18" spans="1:4" x14ac:dyDescent="0.3">
      <c r="A18" s="33">
        <f t="shared" si="0"/>
        <v>6.1199999999999974</v>
      </c>
      <c r="B18" s="24" t="s">
        <v>137</v>
      </c>
      <c r="C18" s="24" t="s">
        <v>128</v>
      </c>
      <c r="D18" s="42"/>
    </row>
    <row r="19" spans="1:4" x14ac:dyDescent="0.3">
      <c r="A19" s="33">
        <f t="shared" si="0"/>
        <v>6.1299999999999972</v>
      </c>
      <c r="B19" s="24" t="s">
        <v>138</v>
      </c>
      <c r="C19" s="24" t="s">
        <v>129</v>
      </c>
      <c r="D19" s="42"/>
    </row>
    <row r="20" spans="1:4" ht="27.6" x14ac:dyDescent="0.3">
      <c r="A20" s="33">
        <f t="shared" si="0"/>
        <v>6.139999999999997</v>
      </c>
      <c r="B20" s="24" t="s">
        <v>64</v>
      </c>
      <c r="C20" s="24" t="s">
        <v>65</v>
      </c>
      <c r="D20" s="42"/>
    </row>
    <row r="21" spans="1:4" ht="27.6" x14ac:dyDescent="0.3">
      <c r="A21" s="33">
        <f t="shared" si="0"/>
        <v>6.1499999999999968</v>
      </c>
      <c r="B21" s="24" t="s">
        <v>26</v>
      </c>
      <c r="C21" s="24" t="s">
        <v>66</v>
      </c>
      <c r="D21" s="42"/>
    </row>
    <row r="22" spans="1:4" ht="27.6" x14ac:dyDescent="0.3">
      <c r="A22" s="33">
        <f t="shared" si="0"/>
        <v>6.1599999999999966</v>
      </c>
      <c r="B22" s="24" t="s">
        <v>27</v>
      </c>
      <c r="C22" s="24" t="s">
        <v>130</v>
      </c>
      <c r="D22" s="42"/>
    </row>
    <row r="23" spans="1:4" ht="27.6" x14ac:dyDescent="0.3">
      <c r="A23" s="33">
        <f t="shared" si="0"/>
        <v>6.1699999999999964</v>
      </c>
      <c r="B23" s="24" t="s">
        <v>28</v>
      </c>
      <c r="C23" s="24" t="s">
        <v>131</v>
      </c>
      <c r="D23" s="42"/>
    </row>
    <row r="24" spans="1:4" ht="27.6" x14ac:dyDescent="0.3">
      <c r="A24" s="33">
        <f t="shared" si="0"/>
        <v>6.1799999999999962</v>
      </c>
      <c r="B24" s="24" t="s">
        <v>28</v>
      </c>
      <c r="C24" s="24" t="s">
        <v>132</v>
      </c>
      <c r="D24" s="42"/>
    </row>
    <row r="25" spans="1:4" ht="27.6" x14ac:dyDescent="0.3">
      <c r="A25" s="33">
        <f t="shared" si="0"/>
        <v>6.1899999999999959</v>
      </c>
      <c r="B25" s="24" t="s">
        <v>29</v>
      </c>
      <c r="C25" s="24" t="s">
        <v>133</v>
      </c>
      <c r="D25" s="42"/>
    </row>
    <row r="26" spans="1:4" ht="27.6" x14ac:dyDescent="0.3">
      <c r="A26" s="33">
        <f t="shared" si="0"/>
        <v>6.1999999999999957</v>
      </c>
      <c r="B26" s="24" t="s">
        <v>29</v>
      </c>
      <c r="C26" s="24" t="s">
        <v>134</v>
      </c>
      <c r="D26" s="42"/>
    </row>
    <row r="27" spans="1:4" ht="15.6" x14ac:dyDescent="0.3">
      <c r="A27" s="44" t="str">
        <f>IF(D5=1,COUNT(A7:A26),"NA")</f>
        <v>NA</v>
      </c>
      <c r="B27" s="45" t="s">
        <v>172</v>
      </c>
      <c r="C27" s="36" t="s">
        <v>173</v>
      </c>
      <c r="D27" s="37">
        <f>IF(A27="NA",0,COUNTIF(D7:D26,"na"))</f>
        <v>0</v>
      </c>
    </row>
    <row r="28" spans="1:4" ht="15.6" x14ac:dyDescent="0.3">
      <c r="C28" s="27" t="s">
        <v>174</v>
      </c>
      <c r="D28" s="29">
        <f>IF(A27="NA",0,A27-(D27+D31))</f>
        <v>0</v>
      </c>
    </row>
    <row r="29" spans="1:4" ht="15.6" x14ac:dyDescent="0.3">
      <c r="C29" s="27" t="s">
        <v>175</v>
      </c>
      <c r="D29" s="28">
        <f>IF(A27="NA",0,COUNTIF(D7:D26,"F"))</f>
        <v>0</v>
      </c>
    </row>
    <row r="30" spans="1:4" ht="15.6" x14ac:dyDescent="0.3">
      <c r="C30" s="27" t="s">
        <v>176</v>
      </c>
      <c r="D30" s="28">
        <f>IF(A27="NA",0,COUNTIF(D7:D26,"T"))</f>
        <v>0</v>
      </c>
    </row>
    <row r="31" spans="1:4" ht="15.6" x14ac:dyDescent="0.3">
      <c r="C31" s="30" t="s">
        <v>177</v>
      </c>
      <c r="D31" s="31">
        <f>IF(A27="NA",0,COUNTIF(D7:D26,"")+0.00001)</f>
        <v>0</v>
      </c>
    </row>
    <row r="32" spans="1:4" ht="15.6" x14ac:dyDescent="0.3">
      <c r="C32" s="27" t="s">
        <v>178</v>
      </c>
      <c r="D32" s="32">
        <f>IF(A27="NA",0,D30/D28)</f>
        <v>0</v>
      </c>
    </row>
  </sheetData>
  <sheetProtection sheet="1" objects="1" scenarios="1" selectLockedCells="1"/>
  <mergeCells count="1">
    <mergeCell ref="B1:C2"/>
  </mergeCells>
  <conditionalFormatting sqref="D7:D26">
    <cfRule type="cellIs" dxfId="2" priority="1" operator="equal">
      <formula>"NA"</formula>
    </cfRule>
    <cfRule type="cellIs" dxfId="1" priority="2" operator="equal">
      <formula>"F"</formula>
    </cfRule>
    <cfRule type="cellIs" dxfId="0" priority="3" operator="equal">
      <formula>"T"</formula>
    </cfRule>
  </conditionalFormatting>
  <dataValidations count="1">
    <dataValidation type="list" allowBlank="1" showInputMessage="1" showErrorMessage="1" sqref="D7:D26">
      <formula1>T</formula1>
    </dataValidation>
  </dataValidations>
  <printOptions horizontalCentered="1"/>
  <pageMargins left="0.25" right="0.25" top="0.25" bottom="0.25" header="0.3" footer="0.3"/>
  <pageSetup scale="99" orientation="portrait" r:id="rId1"/>
  <headerFooter differentFirst="1"/>
  <colBreaks count="1" manualBreakCount="1">
    <brk id="4"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Summary</vt:lpstr>
      <vt:lpstr>General</vt:lpstr>
      <vt:lpstr>Brooding</vt:lpstr>
      <vt:lpstr>Growing</vt:lpstr>
      <vt:lpstr>Flock Service </vt:lpstr>
      <vt:lpstr>Feed Delivery</vt:lpstr>
      <vt:lpstr>Live Load Out</vt:lpstr>
      <vt:lpstr>Brooding!Print_Area</vt:lpstr>
      <vt:lpstr>'Feed Delivery'!Print_Area</vt:lpstr>
      <vt:lpstr>'Flock Service '!Print_Area</vt:lpstr>
      <vt:lpstr>General!Print_Area</vt:lpstr>
      <vt:lpstr>Growing!Print_Area</vt:lpstr>
      <vt:lpstr>'Live Load Out'!Print_Area</vt:lpstr>
      <vt:lpstr>Summary!Print_Area</vt:lpstr>
      <vt:lpst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superuser</dc:creator>
  <cp:lastModifiedBy>Hofmann, Sandi</cp:lastModifiedBy>
  <cp:lastPrinted>2020-09-02T17:25:50Z</cp:lastPrinted>
  <dcterms:created xsi:type="dcterms:W3CDTF">2017-07-20T14:03:39Z</dcterms:created>
  <dcterms:modified xsi:type="dcterms:W3CDTF">2020-09-02T17:29:52Z</dcterms:modified>
</cp:coreProperties>
</file>